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 activeTab="2"/>
  </bookViews>
  <sheets>
    <sheet name="Физ. лица в абс.вел." sheetId="1" r:id="rId1"/>
    <sheet name="Кредитование ФЛ" sheetId="2" r:id="rId2"/>
    <sheet name="Средний темп ФЛ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" i="3" l="1"/>
  <c r="BU4" i="3"/>
  <c r="BU5" i="3"/>
  <c r="BU6" i="3"/>
  <c r="BU7" i="3"/>
  <c r="BU8" i="3"/>
  <c r="BU9" i="3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76" i="3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CS3" i="2"/>
  <c r="CS4" i="2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S36" i="2"/>
  <c r="CS37" i="2"/>
  <c r="CS38" i="2"/>
  <c r="CS39" i="2"/>
  <c r="CS40" i="2"/>
  <c r="CS41" i="2"/>
  <c r="CS42" i="2"/>
  <c r="CS43" i="2"/>
  <c r="CS44" i="2"/>
  <c r="CS45" i="2"/>
  <c r="CS46" i="2"/>
  <c r="CS47" i="2"/>
  <c r="CS48" i="2"/>
  <c r="CS49" i="2"/>
  <c r="CS50" i="2"/>
  <c r="CS51" i="2"/>
  <c r="CS52" i="2"/>
  <c r="CS53" i="2"/>
  <c r="CS54" i="2"/>
  <c r="CS55" i="2"/>
  <c r="CS56" i="2"/>
  <c r="CS57" i="2"/>
  <c r="CS58" i="2"/>
  <c r="CS59" i="2"/>
  <c r="CS60" i="2"/>
  <c r="CS61" i="2"/>
  <c r="CS62" i="2"/>
  <c r="CS63" i="2"/>
  <c r="CS64" i="2"/>
  <c r="CS65" i="2"/>
  <c r="CS66" i="2"/>
  <c r="CS67" i="2"/>
  <c r="CS68" i="2"/>
  <c r="CS69" i="2"/>
  <c r="CS70" i="2"/>
  <c r="CS71" i="2"/>
  <c r="CS72" i="2"/>
  <c r="CS73" i="2"/>
  <c r="CS74" i="2"/>
  <c r="CS75" i="2"/>
  <c r="CS76" i="2"/>
  <c r="CS77" i="2"/>
  <c r="CS78" i="2"/>
  <c r="CS79" i="2"/>
  <c r="CS80" i="2"/>
  <c r="CS81" i="2"/>
  <c r="CS82" i="2"/>
  <c r="CS83" i="2"/>
  <c r="CS84" i="2"/>
  <c r="CS85" i="2"/>
  <c r="CS86" i="2"/>
  <c r="CS87" i="2"/>
  <c r="CS88" i="2"/>
  <c r="CS89" i="2"/>
  <c r="CS90" i="2"/>
  <c r="DF2" i="1"/>
  <c r="DF3" i="1"/>
  <c r="DF4" i="1"/>
  <c r="DF5" i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N3" i="3"/>
  <c r="DE2" i="1" l="1"/>
  <c r="DE3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D2" i="1" l="1"/>
  <c r="DD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C2" i="1" l="1"/>
  <c r="DC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B2" i="1" l="1"/>
  <c r="DB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A2" i="1" l="1"/>
  <c r="DA3" i="1"/>
  <c r="DA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CZ2" i="1" l="1"/>
  <c r="CZ3" i="1"/>
  <c r="CZ4" i="1"/>
  <c r="CZ5" i="1"/>
  <c r="CZ6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5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Y2" i="1" l="1"/>
  <c r="CY3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X2" i="1" l="1"/>
  <c r="CX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W2" i="1" l="1"/>
  <c r="CW3" i="1"/>
  <c r="CW4" i="1"/>
  <c r="CW5" i="1"/>
  <c r="CW6" i="1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71" i="1"/>
  <c r="CW72" i="1"/>
  <c r="CW73" i="1"/>
  <c r="CW74" i="1"/>
  <c r="CW75" i="1"/>
  <c r="CW76" i="1"/>
  <c r="CW77" i="1"/>
  <c r="CW78" i="1"/>
  <c r="CW79" i="1"/>
  <c r="CW80" i="1"/>
  <c r="CW81" i="1"/>
  <c r="CW82" i="1"/>
  <c r="CW83" i="1"/>
  <c r="CW84" i="1"/>
  <c r="CW85" i="1"/>
  <c r="CW86" i="1"/>
  <c r="CW87" i="1"/>
  <c r="CW88" i="1"/>
  <c r="CW89" i="1"/>
  <c r="CW90" i="1"/>
  <c r="CW91" i="1"/>
  <c r="CW92" i="1"/>
  <c r="CW93" i="1"/>
  <c r="CW94" i="1"/>
  <c r="CW95" i="1"/>
  <c r="CW96" i="1"/>
  <c r="CW97" i="1"/>
  <c r="CV97" i="1" l="1"/>
  <c r="CU97" i="1"/>
  <c r="CT97" i="1"/>
  <c r="CS97" i="1"/>
  <c r="CR90" i="2" s="1"/>
  <c r="CR97" i="1"/>
  <c r="CQ90" i="2" s="1"/>
  <c r="CQ97" i="1"/>
  <c r="CP90" i="2" s="1"/>
  <c r="CP97" i="1"/>
  <c r="CO90" i="2" s="1"/>
  <c r="CO97" i="1"/>
  <c r="CN90" i="2" s="1"/>
  <c r="CN97" i="1"/>
  <c r="CM90" i="2" s="1"/>
  <c r="CM97" i="1"/>
  <c r="CL90" i="2" s="1"/>
  <c r="CL97" i="1"/>
  <c r="CK90" i="2" s="1"/>
  <c r="CK97" i="1"/>
  <c r="CJ90" i="2" s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CV96" i="1"/>
  <c r="CU96" i="1"/>
  <c r="CT96" i="1"/>
  <c r="CS96" i="1"/>
  <c r="CR89" i="2" s="1"/>
  <c r="CR96" i="1"/>
  <c r="CQ89" i="2" s="1"/>
  <c r="CQ96" i="1"/>
  <c r="CP89" i="2" s="1"/>
  <c r="CP96" i="1"/>
  <c r="CO89" i="2" s="1"/>
  <c r="CO96" i="1"/>
  <c r="CN89" i="2" s="1"/>
  <c r="CN96" i="1"/>
  <c r="CM89" i="2" s="1"/>
  <c r="CM96" i="1"/>
  <c r="CL89" i="2" s="1"/>
  <c r="CL96" i="1"/>
  <c r="CK89" i="2" s="1"/>
  <c r="CK96" i="1"/>
  <c r="CJ89" i="2" s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CV95" i="1"/>
  <c r="CU95" i="1"/>
  <c r="CT95" i="1"/>
  <c r="CS95" i="1"/>
  <c r="CR88" i="2" s="1"/>
  <c r="CR95" i="1"/>
  <c r="CQ88" i="2" s="1"/>
  <c r="CQ95" i="1"/>
  <c r="CP88" i="2" s="1"/>
  <c r="CP95" i="1"/>
  <c r="CO88" i="2" s="1"/>
  <c r="CO95" i="1"/>
  <c r="CN88" i="2" s="1"/>
  <c r="CN95" i="1"/>
  <c r="CM88" i="2" s="1"/>
  <c r="CM95" i="1"/>
  <c r="CL88" i="2" s="1"/>
  <c r="CL95" i="1"/>
  <c r="CK88" i="2" s="1"/>
  <c r="CK95" i="1"/>
  <c r="CJ88" i="2" s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CV94" i="1"/>
  <c r="CU94" i="1"/>
  <c r="CT94" i="1"/>
  <c r="CS94" i="1"/>
  <c r="CR87" i="2" s="1"/>
  <c r="CR94" i="1"/>
  <c r="CQ87" i="2" s="1"/>
  <c r="CQ94" i="1"/>
  <c r="CP87" i="2" s="1"/>
  <c r="CP94" i="1"/>
  <c r="CO87" i="2" s="1"/>
  <c r="CO94" i="1"/>
  <c r="CN87" i="2" s="1"/>
  <c r="CN94" i="1"/>
  <c r="CM87" i="2" s="1"/>
  <c r="CM94" i="1"/>
  <c r="CL87" i="2" s="1"/>
  <c r="CL94" i="1"/>
  <c r="CK87" i="2" s="1"/>
  <c r="CK94" i="1"/>
  <c r="CJ87" i="2" s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CV93" i="1"/>
  <c r="CU93" i="1"/>
  <c r="CT93" i="1"/>
  <c r="CS93" i="1"/>
  <c r="CR86" i="2" s="1"/>
  <c r="CR93" i="1"/>
  <c r="CQ86" i="2" s="1"/>
  <c r="CQ93" i="1"/>
  <c r="CP86" i="2" s="1"/>
  <c r="CP93" i="1"/>
  <c r="CO86" i="2" s="1"/>
  <c r="CO93" i="1"/>
  <c r="CN86" i="2" s="1"/>
  <c r="CN93" i="1"/>
  <c r="CM86" i="2" s="1"/>
  <c r="CM93" i="1"/>
  <c r="CL86" i="2" s="1"/>
  <c r="CL93" i="1"/>
  <c r="CK86" i="2" s="1"/>
  <c r="CK93" i="1"/>
  <c r="CJ86" i="2" s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CV92" i="1"/>
  <c r="CU92" i="1"/>
  <c r="CT92" i="1"/>
  <c r="CS92" i="1"/>
  <c r="CR85" i="2" s="1"/>
  <c r="CR92" i="1"/>
  <c r="CQ85" i="2" s="1"/>
  <c r="CQ92" i="1"/>
  <c r="CP85" i="2" s="1"/>
  <c r="CP92" i="1"/>
  <c r="CO85" i="2" s="1"/>
  <c r="CO92" i="1"/>
  <c r="CN85" i="2" s="1"/>
  <c r="CN92" i="1"/>
  <c r="CM85" i="2" s="1"/>
  <c r="CM92" i="1"/>
  <c r="CL85" i="2" s="1"/>
  <c r="CL92" i="1"/>
  <c r="CK85" i="2" s="1"/>
  <c r="CK92" i="1"/>
  <c r="CJ85" i="2" s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CV91" i="1"/>
  <c r="CU91" i="1"/>
  <c r="CT91" i="1"/>
  <c r="CS91" i="1"/>
  <c r="CR84" i="2" s="1"/>
  <c r="CR91" i="1"/>
  <c r="CQ84" i="2" s="1"/>
  <c r="CQ91" i="1"/>
  <c r="CP84" i="2" s="1"/>
  <c r="CP91" i="1"/>
  <c r="CO84" i="2" s="1"/>
  <c r="CO91" i="1"/>
  <c r="CN84" i="2" s="1"/>
  <c r="CN91" i="1"/>
  <c r="CM84" i="2" s="1"/>
  <c r="CM91" i="1"/>
  <c r="CL84" i="2" s="1"/>
  <c r="CL91" i="1"/>
  <c r="CK84" i="2" s="1"/>
  <c r="CK91" i="1"/>
  <c r="CJ84" i="2" s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CV90" i="1"/>
  <c r="CU90" i="1"/>
  <c r="CT90" i="1"/>
  <c r="CS90" i="1"/>
  <c r="CR83" i="2" s="1"/>
  <c r="CR90" i="1"/>
  <c r="CQ83" i="2" s="1"/>
  <c r="CQ90" i="1"/>
  <c r="CP83" i="2" s="1"/>
  <c r="CP90" i="1"/>
  <c r="CO83" i="2" s="1"/>
  <c r="CO90" i="1"/>
  <c r="CN83" i="2" s="1"/>
  <c r="CN90" i="1"/>
  <c r="CM83" i="2" s="1"/>
  <c r="CM90" i="1"/>
  <c r="CL83" i="2" s="1"/>
  <c r="CL90" i="1"/>
  <c r="CK83" i="2" s="1"/>
  <c r="CK90" i="1"/>
  <c r="CJ83" i="2" s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CV89" i="1"/>
  <c r="CU89" i="1"/>
  <c r="CT89" i="1"/>
  <c r="CS89" i="1"/>
  <c r="CR82" i="2" s="1"/>
  <c r="CR89" i="1"/>
  <c r="CQ82" i="2" s="1"/>
  <c r="CQ89" i="1"/>
  <c r="CP82" i="2" s="1"/>
  <c r="CP89" i="1"/>
  <c r="CO82" i="2" s="1"/>
  <c r="CO89" i="1"/>
  <c r="CN82" i="2" s="1"/>
  <c r="CN89" i="1"/>
  <c r="CM82" i="2" s="1"/>
  <c r="CM89" i="1"/>
  <c r="CL82" i="2" s="1"/>
  <c r="CL89" i="1"/>
  <c r="CK82" i="2" s="1"/>
  <c r="CK89" i="1"/>
  <c r="CJ82" i="2" s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CV88" i="1"/>
  <c r="CU88" i="1"/>
  <c r="CT88" i="1"/>
  <c r="CS88" i="1"/>
  <c r="CR81" i="2" s="1"/>
  <c r="CR88" i="1"/>
  <c r="CQ81" i="2" s="1"/>
  <c r="CQ88" i="1"/>
  <c r="CP81" i="2" s="1"/>
  <c r="CP88" i="1"/>
  <c r="CO81" i="2" s="1"/>
  <c r="CO88" i="1"/>
  <c r="CN81" i="2" s="1"/>
  <c r="CN88" i="1"/>
  <c r="CM81" i="2" s="1"/>
  <c r="CM88" i="1"/>
  <c r="CL81" i="2" s="1"/>
  <c r="CL88" i="1"/>
  <c r="CK81" i="2" s="1"/>
  <c r="CK88" i="1"/>
  <c r="CJ81" i="2" s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CV87" i="1"/>
  <c r="CU87" i="1"/>
  <c r="CT87" i="1"/>
  <c r="CS87" i="1"/>
  <c r="CR80" i="2" s="1"/>
  <c r="CR87" i="1"/>
  <c r="CQ80" i="2" s="1"/>
  <c r="CQ87" i="1"/>
  <c r="CP80" i="2" s="1"/>
  <c r="CP87" i="1"/>
  <c r="CO80" i="2" s="1"/>
  <c r="CO87" i="1"/>
  <c r="CN80" i="2" s="1"/>
  <c r="CN87" i="1"/>
  <c r="CM80" i="2" s="1"/>
  <c r="CM87" i="1"/>
  <c r="CL80" i="2" s="1"/>
  <c r="CL87" i="1"/>
  <c r="CK80" i="2" s="1"/>
  <c r="CK87" i="1"/>
  <c r="CJ80" i="2" s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CV85" i="1"/>
  <c r="CU85" i="1"/>
  <c r="CT85" i="1"/>
  <c r="CS85" i="1"/>
  <c r="CR79" i="2" s="1"/>
  <c r="CR85" i="1"/>
  <c r="CQ79" i="2" s="1"/>
  <c r="CQ85" i="1"/>
  <c r="CP79" i="2" s="1"/>
  <c r="CP85" i="1"/>
  <c r="CO79" i="2" s="1"/>
  <c r="CO85" i="1"/>
  <c r="CN79" i="2" s="1"/>
  <c r="CN85" i="1"/>
  <c r="CM79" i="2" s="1"/>
  <c r="CM85" i="1"/>
  <c r="CL79" i="2" s="1"/>
  <c r="CL85" i="1"/>
  <c r="CK79" i="2" s="1"/>
  <c r="CK85" i="1"/>
  <c r="CJ79" i="2" s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CV84" i="1"/>
  <c r="CU84" i="1"/>
  <c r="CT84" i="1"/>
  <c r="CS84" i="1"/>
  <c r="CR78" i="2" s="1"/>
  <c r="CR84" i="1"/>
  <c r="CQ78" i="2" s="1"/>
  <c r="CQ84" i="1"/>
  <c r="CP78" i="2" s="1"/>
  <c r="CP84" i="1"/>
  <c r="CO78" i="2" s="1"/>
  <c r="CO84" i="1"/>
  <c r="CN78" i="2" s="1"/>
  <c r="CN84" i="1"/>
  <c r="CM78" i="2" s="1"/>
  <c r="CM84" i="1"/>
  <c r="CL78" i="2" s="1"/>
  <c r="CL84" i="1"/>
  <c r="CK78" i="2" s="1"/>
  <c r="CK84" i="1"/>
  <c r="CJ78" i="2" s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CV83" i="1"/>
  <c r="CU83" i="1"/>
  <c r="CT83" i="1"/>
  <c r="CS83" i="1"/>
  <c r="CR77" i="2" s="1"/>
  <c r="CR83" i="1"/>
  <c r="CQ77" i="2" s="1"/>
  <c r="CQ83" i="1"/>
  <c r="CP77" i="2" s="1"/>
  <c r="CP83" i="1"/>
  <c r="CO77" i="2" s="1"/>
  <c r="CO83" i="1"/>
  <c r="CN77" i="2" s="1"/>
  <c r="CN83" i="1"/>
  <c r="CM77" i="2" s="1"/>
  <c r="CM83" i="1"/>
  <c r="CL77" i="2" s="1"/>
  <c r="CL83" i="1"/>
  <c r="CK77" i="2" s="1"/>
  <c r="CK83" i="1"/>
  <c r="CJ77" i="2" s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CV82" i="1"/>
  <c r="CU82" i="1"/>
  <c r="CT82" i="1"/>
  <c r="CS82" i="1"/>
  <c r="CR76" i="2" s="1"/>
  <c r="CR82" i="1"/>
  <c r="CQ76" i="2" s="1"/>
  <c r="CQ82" i="1"/>
  <c r="CP76" i="2" s="1"/>
  <c r="CP82" i="1"/>
  <c r="CO76" i="2" s="1"/>
  <c r="CO82" i="1"/>
  <c r="CN76" i="2" s="1"/>
  <c r="CN82" i="1"/>
  <c r="CM76" i="2" s="1"/>
  <c r="CM82" i="1"/>
  <c r="CL76" i="2" s="1"/>
  <c r="CL82" i="1"/>
  <c r="CK76" i="2" s="1"/>
  <c r="CK82" i="1"/>
  <c r="CJ76" i="2" s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CV81" i="1"/>
  <c r="CU81" i="1"/>
  <c r="CT81" i="1"/>
  <c r="CS81" i="1"/>
  <c r="CR75" i="2" s="1"/>
  <c r="CR81" i="1"/>
  <c r="CQ75" i="2" s="1"/>
  <c r="CQ81" i="1"/>
  <c r="CP75" i="2" s="1"/>
  <c r="CP81" i="1"/>
  <c r="CO75" i="2" s="1"/>
  <c r="CO81" i="1"/>
  <c r="CN75" i="2" s="1"/>
  <c r="CN81" i="1"/>
  <c r="CM75" i="2" s="1"/>
  <c r="CM81" i="1"/>
  <c r="CL75" i="2" s="1"/>
  <c r="CL81" i="1"/>
  <c r="CK75" i="2" s="1"/>
  <c r="CK81" i="1"/>
  <c r="CJ75" i="2" s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CV80" i="1"/>
  <c r="CU80" i="1"/>
  <c r="CT80" i="1"/>
  <c r="CS80" i="1"/>
  <c r="CR74" i="2" s="1"/>
  <c r="CR80" i="1"/>
  <c r="CQ74" i="2" s="1"/>
  <c r="CQ80" i="1"/>
  <c r="CP74" i="2" s="1"/>
  <c r="CP80" i="1"/>
  <c r="CO74" i="2" s="1"/>
  <c r="CO80" i="1"/>
  <c r="CN74" i="2" s="1"/>
  <c r="CN80" i="1"/>
  <c r="CM74" i="2" s="1"/>
  <c r="CM80" i="1"/>
  <c r="CL74" i="2" s="1"/>
  <c r="CL80" i="1"/>
  <c r="CK74" i="2" s="1"/>
  <c r="CK80" i="1"/>
  <c r="CJ74" i="2" s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CV79" i="1"/>
  <c r="CU79" i="1"/>
  <c r="CT79" i="1"/>
  <c r="CS79" i="1"/>
  <c r="CR73" i="2" s="1"/>
  <c r="CR79" i="1"/>
  <c r="CQ73" i="2" s="1"/>
  <c r="CQ79" i="1"/>
  <c r="CP73" i="2" s="1"/>
  <c r="CP79" i="1"/>
  <c r="CO73" i="2" s="1"/>
  <c r="CO79" i="1"/>
  <c r="CN73" i="2" s="1"/>
  <c r="CN79" i="1"/>
  <c r="CM73" i="2" s="1"/>
  <c r="CM79" i="1"/>
  <c r="CL73" i="2" s="1"/>
  <c r="CL79" i="1"/>
  <c r="CK73" i="2" s="1"/>
  <c r="CK79" i="1"/>
  <c r="CJ73" i="2" s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CV78" i="1"/>
  <c r="CU78" i="1"/>
  <c r="CT78" i="1"/>
  <c r="CS78" i="1"/>
  <c r="CR72" i="2" s="1"/>
  <c r="CR78" i="1"/>
  <c r="CQ72" i="2" s="1"/>
  <c r="CQ78" i="1"/>
  <c r="CP72" i="2" s="1"/>
  <c r="CP78" i="1"/>
  <c r="CO72" i="2" s="1"/>
  <c r="CO78" i="1"/>
  <c r="CN72" i="2" s="1"/>
  <c r="CN78" i="1"/>
  <c r="CM72" i="2" s="1"/>
  <c r="CM78" i="1"/>
  <c r="CL72" i="2" s="1"/>
  <c r="CL78" i="1"/>
  <c r="CK72" i="2" s="1"/>
  <c r="CK78" i="1"/>
  <c r="CJ72" i="2" s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CV77" i="1"/>
  <c r="CU77" i="1"/>
  <c r="CT77" i="1"/>
  <c r="CS77" i="1"/>
  <c r="CR71" i="2" s="1"/>
  <c r="CR77" i="1"/>
  <c r="CQ71" i="2" s="1"/>
  <c r="CQ77" i="1"/>
  <c r="CP71" i="2" s="1"/>
  <c r="CP77" i="1"/>
  <c r="CO71" i="2" s="1"/>
  <c r="CO77" i="1"/>
  <c r="CN71" i="2" s="1"/>
  <c r="CN77" i="1"/>
  <c r="CM71" i="2" s="1"/>
  <c r="CM77" i="1"/>
  <c r="CL71" i="2" s="1"/>
  <c r="CL77" i="1"/>
  <c r="CK71" i="2" s="1"/>
  <c r="CK77" i="1"/>
  <c r="CJ71" i="2" s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CV76" i="1"/>
  <c r="CU76" i="1"/>
  <c r="CT76" i="1"/>
  <c r="CS76" i="1"/>
  <c r="CR70" i="2" s="1"/>
  <c r="CR76" i="1"/>
  <c r="CQ70" i="2" s="1"/>
  <c r="CQ76" i="1"/>
  <c r="CP70" i="2" s="1"/>
  <c r="CP76" i="1"/>
  <c r="CO70" i="2" s="1"/>
  <c r="CO76" i="1"/>
  <c r="CN70" i="2" s="1"/>
  <c r="CN76" i="1"/>
  <c r="CM70" i="2" s="1"/>
  <c r="CM76" i="1"/>
  <c r="CL70" i="2" s="1"/>
  <c r="CL76" i="1"/>
  <c r="CK70" i="2" s="1"/>
  <c r="CK76" i="1"/>
  <c r="CJ70" i="2" s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CV74" i="1"/>
  <c r="CU74" i="1"/>
  <c r="CT74" i="1"/>
  <c r="CS74" i="1"/>
  <c r="CR69" i="2" s="1"/>
  <c r="CR74" i="1"/>
  <c r="CQ69" i="2" s="1"/>
  <c r="CQ74" i="1"/>
  <c r="CP69" i="2" s="1"/>
  <c r="CP74" i="1"/>
  <c r="CO69" i="2" s="1"/>
  <c r="CO74" i="1"/>
  <c r="CN69" i="2" s="1"/>
  <c r="CN74" i="1"/>
  <c r="CM69" i="2" s="1"/>
  <c r="CM74" i="1"/>
  <c r="CL69" i="2" s="1"/>
  <c r="CL74" i="1"/>
  <c r="CK69" i="2" s="1"/>
  <c r="CK74" i="1"/>
  <c r="CJ69" i="2" s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CV73" i="1"/>
  <c r="CU73" i="1"/>
  <c r="CT73" i="1"/>
  <c r="CS73" i="1"/>
  <c r="CR68" i="2" s="1"/>
  <c r="CR73" i="1"/>
  <c r="CQ68" i="2" s="1"/>
  <c r="CQ73" i="1"/>
  <c r="CP68" i="2" s="1"/>
  <c r="CP73" i="1"/>
  <c r="CO68" i="2" s="1"/>
  <c r="CO73" i="1"/>
  <c r="CN68" i="2" s="1"/>
  <c r="CN73" i="1"/>
  <c r="CM68" i="2" s="1"/>
  <c r="CM73" i="1"/>
  <c r="CL68" i="2" s="1"/>
  <c r="CL73" i="1"/>
  <c r="CK68" i="2" s="1"/>
  <c r="CK73" i="1"/>
  <c r="CJ68" i="2" s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CV72" i="1"/>
  <c r="CU72" i="1"/>
  <c r="CT72" i="1"/>
  <c r="CS72" i="1"/>
  <c r="CR67" i="2" s="1"/>
  <c r="CR72" i="1"/>
  <c r="CQ67" i="2" s="1"/>
  <c r="CQ72" i="1"/>
  <c r="CP67" i="2" s="1"/>
  <c r="CP72" i="1"/>
  <c r="CO67" i="2" s="1"/>
  <c r="CO72" i="1"/>
  <c r="CN67" i="2" s="1"/>
  <c r="CN72" i="1"/>
  <c r="CM67" i="2" s="1"/>
  <c r="CM72" i="1"/>
  <c r="CL67" i="2" s="1"/>
  <c r="CL72" i="1"/>
  <c r="CK67" i="2" s="1"/>
  <c r="CK72" i="1"/>
  <c r="CJ67" i="2" s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CV71" i="1"/>
  <c r="CU71" i="1"/>
  <c r="CT71" i="1"/>
  <c r="CS71" i="1"/>
  <c r="CR66" i="2" s="1"/>
  <c r="CR71" i="1"/>
  <c r="CQ66" i="2" s="1"/>
  <c r="CQ71" i="1"/>
  <c r="CP66" i="2" s="1"/>
  <c r="CP71" i="1"/>
  <c r="CO66" i="2" s="1"/>
  <c r="CO71" i="1"/>
  <c r="CN66" i="2" s="1"/>
  <c r="CN71" i="1"/>
  <c r="CM66" i="2" s="1"/>
  <c r="CM71" i="1"/>
  <c r="CL66" i="2" s="1"/>
  <c r="CL71" i="1"/>
  <c r="CK66" i="2" s="1"/>
  <c r="CK71" i="1"/>
  <c r="CJ66" i="2" s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CV70" i="1"/>
  <c r="CU70" i="1"/>
  <c r="CT70" i="1"/>
  <c r="CS70" i="1"/>
  <c r="CR65" i="2" s="1"/>
  <c r="CR70" i="1"/>
  <c r="CQ65" i="2" s="1"/>
  <c r="CQ70" i="1"/>
  <c r="CP65" i="2" s="1"/>
  <c r="CP70" i="1"/>
  <c r="CO65" i="2" s="1"/>
  <c r="CO70" i="1"/>
  <c r="CN65" i="2" s="1"/>
  <c r="CN70" i="1"/>
  <c r="CM65" i="2" s="1"/>
  <c r="CM70" i="1"/>
  <c r="CL65" i="2" s="1"/>
  <c r="CL70" i="1"/>
  <c r="CK65" i="2" s="1"/>
  <c r="CK70" i="1"/>
  <c r="CJ65" i="2" s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CV69" i="1"/>
  <c r="CU69" i="1"/>
  <c r="CT69" i="1"/>
  <c r="CS69" i="1"/>
  <c r="CR64" i="2" s="1"/>
  <c r="CR69" i="1"/>
  <c r="CQ64" i="2" s="1"/>
  <c r="CQ69" i="1"/>
  <c r="CP64" i="2" s="1"/>
  <c r="CP69" i="1"/>
  <c r="CO64" i="2" s="1"/>
  <c r="CO69" i="1"/>
  <c r="CN64" i="2" s="1"/>
  <c r="CN69" i="1"/>
  <c r="CM64" i="2" s="1"/>
  <c r="CM69" i="1"/>
  <c r="CL64" i="2" s="1"/>
  <c r="CL69" i="1"/>
  <c r="CK64" i="2" s="1"/>
  <c r="CK69" i="1"/>
  <c r="CJ64" i="2" s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CV68" i="1"/>
  <c r="CU68" i="1"/>
  <c r="CT68" i="1"/>
  <c r="CS68" i="1"/>
  <c r="CR63" i="2" s="1"/>
  <c r="CR68" i="1"/>
  <c r="CQ63" i="2" s="1"/>
  <c r="CQ68" i="1"/>
  <c r="CP63" i="2" s="1"/>
  <c r="CP68" i="1"/>
  <c r="CO63" i="2" s="1"/>
  <c r="CO68" i="1"/>
  <c r="CN63" i="2" s="1"/>
  <c r="CN68" i="1"/>
  <c r="CM63" i="2" s="1"/>
  <c r="CM68" i="1"/>
  <c r="CL63" i="2" s="1"/>
  <c r="CL68" i="1"/>
  <c r="CK63" i="2" s="1"/>
  <c r="CK68" i="1"/>
  <c r="CJ63" i="2" s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CV66" i="1"/>
  <c r="CU66" i="1"/>
  <c r="CT66" i="1"/>
  <c r="CS66" i="1"/>
  <c r="CR62" i="2" s="1"/>
  <c r="CR66" i="1"/>
  <c r="CQ62" i="2" s="1"/>
  <c r="CQ66" i="1"/>
  <c r="CP62" i="2" s="1"/>
  <c r="CP66" i="1"/>
  <c r="CO62" i="2" s="1"/>
  <c r="CO66" i="1"/>
  <c r="CN62" i="2" s="1"/>
  <c r="CN66" i="1"/>
  <c r="CM62" i="2" s="1"/>
  <c r="CM66" i="1"/>
  <c r="CL62" i="2" s="1"/>
  <c r="CL66" i="1"/>
  <c r="CK62" i="2" s="1"/>
  <c r="CK66" i="1"/>
  <c r="CJ62" i="2" s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CV65" i="1"/>
  <c r="CU65" i="1"/>
  <c r="CT65" i="1"/>
  <c r="CS65" i="1"/>
  <c r="CR61" i="2" s="1"/>
  <c r="CR65" i="1"/>
  <c r="CQ61" i="2" s="1"/>
  <c r="CQ65" i="1"/>
  <c r="CP61" i="2" s="1"/>
  <c r="CP65" i="1"/>
  <c r="CO61" i="2" s="1"/>
  <c r="CO65" i="1"/>
  <c r="CN61" i="2" s="1"/>
  <c r="CN65" i="1"/>
  <c r="CM61" i="2" s="1"/>
  <c r="CM65" i="1"/>
  <c r="CL61" i="2" s="1"/>
  <c r="CL65" i="1"/>
  <c r="CK61" i="2" s="1"/>
  <c r="CK65" i="1"/>
  <c r="CJ61" i="2" s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CV64" i="1"/>
  <c r="CU64" i="1"/>
  <c r="CT64" i="1"/>
  <c r="CS64" i="1"/>
  <c r="CR60" i="2" s="1"/>
  <c r="CR64" i="1"/>
  <c r="CQ60" i="2" s="1"/>
  <c r="CQ64" i="1"/>
  <c r="CP60" i="2" s="1"/>
  <c r="CP64" i="1"/>
  <c r="CO60" i="2" s="1"/>
  <c r="CO64" i="1"/>
  <c r="CN60" i="2" s="1"/>
  <c r="CN64" i="1"/>
  <c r="CM60" i="2" s="1"/>
  <c r="CM64" i="1"/>
  <c r="CL60" i="2" s="1"/>
  <c r="CL64" i="1"/>
  <c r="CK60" i="2" s="1"/>
  <c r="CK64" i="1"/>
  <c r="CJ60" i="2" s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CV63" i="1"/>
  <c r="CU63" i="1"/>
  <c r="CT63" i="1"/>
  <c r="CS63" i="1"/>
  <c r="CR59" i="2" s="1"/>
  <c r="CR63" i="1"/>
  <c r="CQ59" i="2" s="1"/>
  <c r="CQ63" i="1"/>
  <c r="CP59" i="2" s="1"/>
  <c r="CP63" i="1"/>
  <c r="CO59" i="2" s="1"/>
  <c r="CO63" i="1"/>
  <c r="CN59" i="2" s="1"/>
  <c r="CN63" i="1"/>
  <c r="CM59" i="2" s="1"/>
  <c r="CM63" i="1"/>
  <c r="CL59" i="2" s="1"/>
  <c r="CL63" i="1"/>
  <c r="CK59" i="2" s="1"/>
  <c r="CK63" i="1"/>
  <c r="CJ59" i="2" s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CV62" i="1"/>
  <c r="CU62" i="1"/>
  <c r="CT62" i="1"/>
  <c r="CS62" i="1"/>
  <c r="CR58" i="2" s="1"/>
  <c r="CR62" i="1"/>
  <c r="CQ58" i="2" s="1"/>
  <c r="CQ62" i="1"/>
  <c r="CP58" i="2" s="1"/>
  <c r="CP62" i="1"/>
  <c r="CO58" i="2" s="1"/>
  <c r="CO62" i="1"/>
  <c r="CN58" i="2" s="1"/>
  <c r="CN62" i="1"/>
  <c r="CM58" i="2" s="1"/>
  <c r="CM62" i="1"/>
  <c r="CL58" i="2" s="1"/>
  <c r="CL62" i="1"/>
  <c r="CK58" i="2" s="1"/>
  <c r="CK62" i="1"/>
  <c r="CJ58" i="2" s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CV61" i="1"/>
  <c r="CU61" i="1"/>
  <c r="CT61" i="1"/>
  <c r="CS61" i="1"/>
  <c r="CR57" i="2" s="1"/>
  <c r="CR61" i="1"/>
  <c r="CQ57" i="2" s="1"/>
  <c r="CQ61" i="1"/>
  <c r="CP57" i="2" s="1"/>
  <c r="CP61" i="1"/>
  <c r="CO57" i="2" s="1"/>
  <c r="CO61" i="1"/>
  <c r="CN57" i="2" s="1"/>
  <c r="CN61" i="1"/>
  <c r="CM57" i="2" s="1"/>
  <c r="CM61" i="1"/>
  <c r="CL57" i="2" s="1"/>
  <c r="CL61" i="1"/>
  <c r="CK57" i="2" s="1"/>
  <c r="CK61" i="1"/>
  <c r="CJ57" i="2" s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CV60" i="1"/>
  <c r="CU60" i="1"/>
  <c r="CT60" i="1"/>
  <c r="CS60" i="1"/>
  <c r="CR56" i="2" s="1"/>
  <c r="CR60" i="1"/>
  <c r="CQ56" i="2" s="1"/>
  <c r="CQ60" i="1"/>
  <c r="CP56" i="2" s="1"/>
  <c r="CP60" i="1"/>
  <c r="CO56" i="2" s="1"/>
  <c r="CO60" i="1"/>
  <c r="CN56" i="2" s="1"/>
  <c r="CN60" i="1"/>
  <c r="CM56" i="2" s="1"/>
  <c r="CM60" i="1"/>
  <c r="CL56" i="2" s="1"/>
  <c r="CL60" i="1"/>
  <c r="CK56" i="2" s="1"/>
  <c r="CK60" i="1"/>
  <c r="CJ56" i="2" s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CV59" i="1"/>
  <c r="CU59" i="1"/>
  <c r="CT59" i="1"/>
  <c r="CS59" i="1"/>
  <c r="CR55" i="2" s="1"/>
  <c r="CR59" i="1"/>
  <c r="CQ55" i="2" s="1"/>
  <c r="CQ59" i="1"/>
  <c r="CP55" i="2" s="1"/>
  <c r="CP59" i="1"/>
  <c r="CO55" i="2" s="1"/>
  <c r="CO59" i="1"/>
  <c r="CN55" i="2" s="1"/>
  <c r="CN59" i="1"/>
  <c r="CM55" i="2" s="1"/>
  <c r="CM59" i="1"/>
  <c r="CL55" i="2" s="1"/>
  <c r="CL59" i="1"/>
  <c r="CK55" i="2" s="1"/>
  <c r="CK59" i="1"/>
  <c r="CJ55" i="2" s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CV58" i="1"/>
  <c r="CU58" i="1"/>
  <c r="CT58" i="1"/>
  <c r="CS58" i="1"/>
  <c r="CR54" i="2" s="1"/>
  <c r="CR58" i="1"/>
  <c r="CQ54" i="2" s="1"/>
  <c r="CQ58" i="1"/>
  <c r="CP54" i="2" s="1"/>
  <c r="CP58" i="1"/>
  <c r="CO54" i="2" s="1"/>
  <c r="CO58" i="1"/>
  <c r="CN54" i="2" s="1"/>
  <c r="CN58" i="1"/>
  <c r="CM54" i="2" s="1"/>
  <c r="CM58" i="1"/>
  <c r="CL54" i="2" s="1"/>
  <c r="CL58" i="1"/>
  <c r="CK54" i="2" s="1"/>
  <c r="CK58" i="1"/>
  <c r="CJ54" i="2" s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CV57" i="1"/>
  <c r="CU57" i="1"/>
  <c r="CT57" i="1"/>
  <c r="CS57" i="1"/>
  <c r="CR53" i="2" s="1"/>
  <c r="CR57" i="1"/>
  <c r="CQ53" i="2" s="1"/>
  <c r="CQ57" i="1"/>
  <c r="CP53" i="2" s="1"/>
  <c r="CP57" i="1"/>
  <c r="CO53" i="2" s="1"/>
  <c r="CO57" i="1"/>
  <c r="CN53" i="2" s="1"/>
  <c r="CN57" i="1"/>
  <c r="CM53" i="2" s="1"/>
  <c r="CM57" i="1"/>
  <c r="CL53" i="2" s="1"/>
  <c r="CL57" i="1"/>
  <c r="CK53" i="2" s="1"/>
  <c r="CK57" i="1"/>
  <c r="CJ53" i="2" s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CV56" i="1"/>
  <c r="CU56" i="1"/>
  <c r="CT56" i="1"/>
  <c r="CS56" i="1"/>
  <c r="CR52" i="2" s="1"/>
  <c r="CR56" i="1"/>
  <c r="CQ52" i="2" s="1"/>
  <c r="CQ56" i="1"/>
  <c r="CP52" i="2" s="1"/>
  <c r="CP56" i="1"/>
  <c r="CO52" i="2" s="1"/>
  <c r="CO56" i="1"/>
  <c r="CN52" i="2" s="1"/>
  <c r="CN56" i="1"/>
  <c r="CM52" i="2" s="1"/>
  <c r="CM56" i="1"/>
  <c r="CL52" i="2" s="1"/>
  <c r="CL56" i="1"/>
  <c r="CK52" i="2" s="1"/>
  <c r="CK56" i="1"/>
  <c r="CJ52" i="2" s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CV55" i="1"/>
  <c r="CU55" i="1"/>
  <c r="CT55" i="1"/>
  <c r="CS55" i="1"/>
  <c r="CR51" i="2" s="1"/>
  <c r="CR55" i="1"/>
  <c r="CQ51" i="2" s="1"/>
  <c r="CQ55" i="1"/>
  <c r="CP51" i="2" s="1"/>
  <c r="CP55" i="1"/>
  <c r="CO51" i="2" s="1"/>
  <c r="CO55" i="1"/>
  <c r="CN51" i="2" s="1"/>
  <c r="CN55" i="1"/>
  <c r="CM51" i="2" s="1"/>
  <c r="CM55" i="1"/>
  <c r="CL51" i="2" s="1"/>
  <c r="CL55" i="1"/>
  <c r="CK51" i="2" s="1"/>
  <c r="CK55" i="1"/>
  <c r="CJ51" i="2" s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CV54" i="1"/>
  <c r="CU54" i="1"/>
  <c r="CT54" i="1"/>
  <c r="CS54" i="1"/>
  <c r="CR50" i="2" s="1"/>
  <c r="CR54" i="1"/>
  <c r="CQ50" i="2" s="1"/>
  <c r="CQ54" i="1"/>
  <c r="CP50" i="2" s="1"/>
  <c r="CP54" i="1"/>
  <c r="CO50" i="2" s="1"/>
  <c r="CO54" i="1"/>
  <c r="CN50" i="2" s="1"/>
  <c r="CN54" i="1"/>
  <c r="CM50" i="2" s="1"/>
  <c r="CM54" i="1"/>
  <c r="CL50" i="2" s="1"/>
  <c r="CL54" i="1"/>
  <c r="CK50" i="2" s="1"/>
  <c r="CK54" i="1"/>
  <c r="CJ50" i="2" s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CV53" i="1"/>
  <c r="CU53" i="1"/>
  <c r="CT53" i="1"/>
  <c r="CS53" i="1"/>
  <c r="CR49" i="2" s="1"/>
  <c r="CR53" i="1"/>
  <c r="CQ49" i="2" s="1"/>
  <c r="CQ53" i="1"/>
  <c r="CP49" i="2" s="1"/>
  <c r="CP53" i="1"/>
  <c r="CO49" i="2" s="1"/>
  <c r="CO53" i="1"/>
  <c r="CN49" i="2" s="1"/>
  <c r="CN53" i="1"/>
  <c r="CM49" i="2" s="1"/>
  <c r="CM53" i="1"/>
  <c r="CL49" i="2" s="1"/>
  <c r="CL53" i="1"/>
  <c r="CK49" i="2" s="1"/>
  <c r="CK53" i="1"/>
  <c r="CJ49" i="2" s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CV51" i="1"/>
  <c r="CU51" i="1"/>
  <c r="CT51" i="1"/>
  <c r="CS51" i="1"/>
  <c r="CR48" i="2" s="1"/>
  <c r="CR51" i="1"/>
  <c r="CQ48" i="2" s="1"/>
  <c r="CQ51" i="1"/>
  <c r="CP48" i="2" s="1"/>
  <c r="CP51" i="1"/>
  <c r="CO48" i="2" s="1"/>
  <c r="CO51" i="1"/>
  <c r="CN48" i="2" s="1"/>
  <c r="CN51" i="1"/>
  <c r="CM48" i="2" s="1"/>
  <c r="CM51" i="1"/>
  <c r="CL48" i="2" s="1"/>
  <c r="CL51" i="1"/>
  <c r="CK48" i="2" s="1"/>
  <c r="CK51" i="1"/>
  <c r="CJ48" i="2" s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CV50" i="1"/>
  <c r="CU50" i="1"/>
  <c r="CT50" i="1"/>
  <c r="CS50" i="1"/>
  <c r="CR47" i="2" s="1"/>
  <c r="CR50" i="1"/>
  <c r="CQ47" i="2" s="1"/>
  <c r="CQ50" i="1"/>
  <c r="CP47" i="2" s="1"/>
  <c r="CP50" i="1"/>
  <c r="CO47" i="2" s="1"/>
  <c r="CO50" i="1"/>
  <c r="CN47" i="2" s="1"/>
  <c r="CN50" i="1"/>
  <c r="CM47" i="2" s="1"/>
  <c r="CM50" i="1"/>
  <c r="CL47" i="2" s="1"/>
  <c r="CL50" i="1"/>
  <c r="CK47" i="2" s="1"/>
  <c r="CK50" i="1"/>
  <c r="CJ47" i="2" s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CV49" i="1"/>
  <c r="CU49" i="1"/>
  <c r="CT49" i="1"/>
  <c r="CS49" i="1"/>
  <c r="CR46" i="2" s="1"/>
  <c r="CR49" i="1"/>
  <c r="CQ46" i="2" s="1"/>
  <c r="CQ49" i="1"/>
  <c r="CP46" i="2" s="1"/>
  <c r="CP49" i="1"/>
  <c r="CO46" i="2" s="1"/>
  <c r="CO49" i="1"/>
  <c r="CN46" i="2" s="1"/>
  <c r="CN49" i="1"/>
  <c r="CM46" i="2" s="1"/>
  <c r="CM49" i="1"/>
  <c r="CL46" i="2" s="1"/>
  <c r="CL49" i="1"/>
  <c r="CK46" i="2" s="1"/>
  <c r="CK49" i="1"/>
  <c r="CJ46" i="2" s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CV48" i="1"/>
  <c r="CU48" i="1"/>
  <c r="CT48" i="1"/>
  <c r="CS48" i="1"/>
  <c r="CR45" i="2" s="1"/>
  <c r="CR48" i="1"/>
  <c r="CQ45" i="2" s="1"/>
  <c r="CQ48" i="1"/>
  <c r="CP45" i="2" s="1"/>
  <c r="CP48" i="1"/>
  <c r="CO45" i="2" s="1"/>
  <c r="CO48" i="1"/>
  <c r="CN45" i="2" s="1"/>
  <c r="CN48" i="1"/>
  <c r="CM45" i="2" s="1"/>
  <c r="CM48" i="1"/>
  <c r="CL45" i="2" s="1"/>
  <c r="CL48" i="1"/>
  <c r="CK45" i="2" s="1"/>
  <c r="CK48" i="1"/>
  <c r="CJ45" i="2" s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CV47" i="1"/>
  <c r="CU47" i="1"/>
  <c r="CT47" i="1"/>
  <c r="CS47" i="1"/>
  <c r="CR44" i="2" s="1"/>
  <c r="CR47" i="1"/>
  <c r="CQ44" i="2" s="1"/>
  <c r="CQ47" i="1"/>
  <c r="CP44" i="2" s="1"/>
  <c r="CP47" i="1"/>
  <c r="CO44" i="2" s="1"/>
  <c r="CO47" i="1"/>
  <c r="CN44" i="2" s="1"/>
  <c r="CN47" i="1"/>
  <c r="CM44" i="2" s="1"/>
  <c r="CM47" i="1"/>
  <c r="CL44" i="2" s="1"/>
  <c r="CL47" i="1"/>
  <c r="CK44" i="2" s="1"/>
  <c r="CK47" i="1"/>
  <c r="CJ44" i="2" s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CV46" i="1"/>
  <c r="CU46" i="1"/>
  <c r="CT46" i="1"/>
  <c r="CS46" i="1"/>
  <c r="CR43" i="2" s="1"/>
  <c r="CR46" i="1"/>
  <c r="CQ43" i="2" s="1"/>
  <c r="CQ46" i="1"/>
  <c r="CP43" i="2" s="1"/>
  <c r="CP46" i="1"/>
  <c r="CO43" i="2" s="1"/>
  <c r="CO46" i="1"/>
  <c r="CN43" i="2" s="1"/>
  <c r="CN46" i="1"/>
  <c r="CM43" i="2" s="1"/>
  <c r="CM46" i="1"/>
  <c r="CL43" i="2" s="1"/>
  <c r="CL46" i="1"/>
  <c r="CK43" i="2" s="1"/>
  <c r="CK46" i="1"/>
  <c r="CJ43" i="2" s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CV45" i="1"/>
  <c r="CU45" i="1"/>
  <c r="CT45" i="1"/>
  <c r="CS45" i="1"/>
  <c r="CR42" i="2" s="1"/>
  <c r="CR45" i="1"/>
  <c r="CQ42" i="2" s="1"/>
  <c r="CQ45" i="1"/>
  <c r="CP42" i="2" s="1"/>
  <c r="CP45" i="1"/>
  <c r="CO42" i="2" s="1"/>
  <c r="CO45" i="1"/>
  <c r="CN42" i="2" s="1"/>
  <c r="CN45" i="1"/>
  <c r="CM42" i="2" s="1"/>
  <c r="CM45" i="1"/>
  <c r="CL42" i="2" s="1"/>
  <c r="CL45" i="1"/>
  <c r="CK42" i="2" s="1"/>
  <c r="CK45" i="1"/>
  <c r="CJ42" i="2" s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CV43" i="1"/>
  <c r="CU43" i="1"/>
  <c r="CT43" i="1"/>
  <c r="CS43" i="1"/>
  <c r="CR41" i="2" s="1"/>
  <c r="CR43" i="1"/>
  <c r="CQ41" i="2" s="1"/>
  <c r="CQ43" i="1"/>
  <c r="CP41" i="2" s="1"/>
  <c r="CP43" i="1"/>
  <c r="CO41" i="2" s="1"/>
  <c r="CO43" i="1"/>
  <c r="CN41" i="2" s="1"/>
  <c r="CN43" i="1"/>
  <c r="CM41" i="2" s="1"/>
  <c r="CM43" i="1"/>
  <c r="CL41" i="2" s="1"/>
  <c r="CL43" i="1"/>
  <c r="CK41" i="2" s="1"/>
  <c r="CK43" i="1"/>
  <c r="CJ41" i="2" s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CV42" i="1"/>
  <c r="CU42" i="1"/>
  <c r="CT42" i="1"/>
  <c r="CS42" i="1"/>
  <c r="CR40" i="2" s="1"/>
  <c r="CR42" i="1"/>
  <c r="CQ40" i="2" s="1"/>
  <c r="CQ42" i="1"/>
  <c r="CP40" i="2" s="1"/>
  <c r="CP42" i="1"/>
  <c r="CO40" i="2" s="1"/>
  <c r="CO42" i="1"/>
  <c r="CN40" i="2" s="1"/>
  <c r="CN42" i="1"/>
  <c r="CM40" i="2" s="1"/>
  <c r="CM42" i="1"/>
  <c r="CL40" i="2" s="1"/>
  <c r="CL42" i="1"/>
  <c r="CK40" i="2" s="1"/>
  <c r="CK42" i="1"/>
  <c r="CJ40" i="2" s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CV41" i="1"/>
  <c r="CU41" i="1"/>
  <c r="CT41" i="1"/>
  <c r="CS41" i="1"/>
  <c r="CR39" i="2" s="1"/>
  <c r="CR41" i="1"/>
  <c r="CQ39" i="2" s="1"/>
  <c r="CQ41" i="1"/>
  <c r="CP39" i="2" s="1"/>
  <c r="CP41" i="1"/>
  <c r="CO39" i="2" s="1"/>
  <c r="CO41" i="1"/>
  <c r="CN39" i="2" s="1"/>
  <c r="CN41" i="1"/>
  <c r="CM39" i="2" s="1"/>
  <c r="CM41" i="1"/>
  <c r="CL39" i="2" s="1"/>
  <c r="CL41" i="1"/>
  <c r="CK39" i="2" s="1"/>
  <c r="CK41" i="1"/>
  <c r="CJ39" i="2" s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CV40" i="1"/>
  <c r="CU40" i="1"/>
  <c r="CT40" i="1"/>
  <c r="CS40" i="1"/>
  <c r="CR38" i="2" s="1"/>
  <c r="CR40" i="1"/>
  <c r="CQ38" i="2" s="1"/>
  <c r="CQ40" i="1"/>
  <c r="CP38" i="2" s="1"/>
  <c r="CP40" i="1"/>
  <c r="CO38" i="2" s="1"/>
  <c r="CO40" i="1"/>
  <c r="CN38" i="2" s="1"/>
  <c r="CN40" i="1"/>
  <c r="CM38" i="2" s="1"/>
  <c r="CM40" i="1"/>
  <c r="CL38" i="2" s="1"/>
  <c r="CL40" i="1"/>
  <c r="CK38" i="2" s="1"/>
  <c r="CK40" i="1"/>
  <c r="CJ38" i="2" s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CV39" i="1"/>
  <c r="CU39" i="1"/>
  <c r="CT39" i="1"/>
  <c r="CS39" i="1"/>
  <c r="CR37" i="2" s="1"/>
  <c r="CR39" i="1"/>
  <c r="CQ37" i="2" s="1"/>
  <c r="CQ39" i="1"/>
  <c r="CP37" i="2" s="1"/>
  <c r="CP39" i="1"/>
  <c r="CO37" i="2" s="1"/>
  <c r="CO39" i="1"/>
  <c r="CN37" i="2" s="1"/>
  <c r="CN39" i="1"/>
  <c r="CM37" i="2" s="1"/>
  <c r="CM39" i="1"/>
  <c r="CL37" i="2" s="1"/>
  <c r="CL39" i="1"/>
  <c r="CK37" i="2" s="1"/>
  <c r="CK39" i="1"/>
  <c r="CJ37" i="2" s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CV38" i="1"/>
  <c r="CU38" i="1"/>
  <c r="CT38" i="1"/>
  <c r="CS38" i="1"/>
  <c r="CR36" i="2" s="1"/>
  <c r="CR38" i="1"/>
  <c r="CQ36" i="2" s="1"/>
  <c r="CQ38" i="1"/>
  <c r="CP36" i="2" s="1"/>
  <c r="CP38" i="1"/>
  <c r="CO36" i="2" s="1"/>
  <c r="CO38" i="1"/>
  <c r="CN36" i="2" s="1"/>
  <c r="CN38" i="1"/>
  <c r="CM36" i="2" s="1"/>
  <c r="CM38" i="1"/>
  <c r="CL36" i="2" s="1"/>
  <c r="CL38" i="1"/>
  <c r="CK36" i="2" s="1"/>
  <c r="CK38" i="1"/>
  <c r="CJ36" i="2" s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CV37" i="1"/>
  <c r="CU37" i="1"/>
  <c r="CT37" i="1"/>
  <c r="CS37" i="1"/>
  <c r="CR35" i="2" s="1"/>
  <c r="CR37" i="1"/>
  <c r="CQ35" i="2" s="1"/>
  <c r="CQ37" i="1"/>
  <c r="CP35" i="2" s="1"/>
  <c r="CP37" i="1"/>
  <c r="CO35" i="2" s="1"/>
  <c r="CO37" i="1"/>
  <c r="CN35" i="2" s="1"/>
  <c r="CN37" i="1"/>
  <c r="CM35" i="2" s="1"/>
  <c r="CM37" i="1"/>
  <c r="CL35" i="2" s="1"/>
  <c r="CL37" i="1"/>
  <c r="CK35" i="2" s="1"/>
  <c r="CK37" i="1"/>
  <c r="CJ35" i="2" s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CV36" i="1"/>
  <c r="CU36" i="1"/>
  <c r="CT36" i="1"/>
  <c r="CS36" i="1"/>
  <c r="CR34" i="2" s="1"/>
  <c r="CR36" i="1"/>
  <c r="CQ34" i="2" s="1"/>
  <c r="CQ36" i="1"/>
  <c r="CP34" i="2" s="1"/>
  <c r="CP36" i="1"/>
  <c r="CO34" i="2" s="1"/>
  <c r="CO36" i="1"/>
  <c r="CN34" i="2" s="1"/>
  <c r="CN36" i="1"/>
  <c r="CM34" i="2" s="1"/>
  <c r="CM36" i="1"/>
  <c r="CL34" i="2" s="1"/>
  <c r="CL36" i="1"/>
  <c r="CK34" i="2" s="1"/>
  <c r="CK36" i="1"/>
  <c r="CJ34" i="2" s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CV34" i="1"/>
  <c r="CU34" i="1"/>
  <c r="CT34" i="1"/>
  <c r="CS34" i="1"/>
  <c r="CR33" i="2" s="1"/>
  <c r="CR34" i="1"/>
  <c r="CQ33" i="2" s="1"/>
  <c r="CQ34" i="1"/>
  <c r="CP33" i="2" s="1"/>
  <c r="CP34" i="1"/>
  <c r="CO33" i="2" s="1"/>
  <c r="CO34" i="1"/>
  <c r="CN33" i="2" s="1"/>
  <c r="CN34" i="1"/>
  <c r="CM33" i="2" s="1"/>
  <c r="CM34" i="1"/>
  <c r="CL33" i="2" s="1"/>
  <c r="CL34" i="1"/>
  <c r="CK33" i="2" s="1"/>
  <c r="CK34" i="1"/>
  <c r="CJ33" i="2" s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CV33" i="1"/>
  <c r="CU33" i="1"/>
  <c r="CT33" i="1"/>
  <c r="CS33" i="1"/>
  <c r="CR32" i="2" s="1"/>
  <c r="CR33" i="1"/>
  <c r="CQ32" i="2" s="1"/>
  <c r="CQ33" i="1"/>
  <c r="CP32" i="2" s="1"/>
  <c r="CP33" i="1"/>
  <c r="CO32" i="2" s="1"/>
  <c r="CO33" i="1"/>
  <c r="CN32" i="2" s="1"/>
  <c r="CN33" i="1"/>
  <c r="CM32" i="2" s="1"/>
  <c r="CM33" i="1"/>
  <c r="CL32" i="2" s="1"/>
  <c r="CL33" i="1"/>
  <c r="CK32" i="2" s="1"/>
  <c r="CK33" i="1"/>
  <c r="CJ32" i="2" s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CV32" i="1"/>
  <c r="CU32" i="1"/>
  <c r="CT32" i="1"/>
  <c r="CS32" i="1"/>
  <c r="CR31" i="2" s="1"/>
  <c r="CR32" i="1"/>
  <c r="CQ31" i="2" s="1"/>
  <c r="CQ32" i="1"/>
  <c r="CP31" i="2" s="1"/>
  <c r="CP32" i="1"/>
  <c r="CO31" i="2" s="1"/>
  <c r="CO32" i="1"/>
  <c r="CN31" i="2" s="1"/>
  <c r="CN32" i="1"/>
  <c r="CM31" i="2" s="1"/>
  <c r="CM32" i="1"/>
  <c r="CL31" i="2" s="1"/>
  <c r="CL32" i="1"/>
  <c r="CK31" i="2" s="1"/>
  <c r="CK32" i="1"/>
  <c r="CJ31" i="2" s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CV31" i="1"/>
  <c r="CU31" i="1"/>
  <c r="CT31" i="1"/>
  <c r="CS31" i="1"/>
  <c r="CR30" i="2" s="1"/>
  <c r="CR31" i="1"/>
  <c r="CQ30" i="2" s="1"/>
  <c r="CQ31" i="1"/>
  <c r="CP30" i="2" s="1"/>
  <c r="CP31" i="1"/>
  <c r="CO30" i="2" s="1"/>
  <c r="CO31" i="1"/>
  <c r="CN30" i="2" s="1"/>
  <c r="CN31" i="1"/>
  <c r="CM30" i="2" s="1"/>
  <c r="CM31" i="1"/>
  <c r="CL30" i="2" s="1"/>
  <c r="CL31" i="1"/>
  <c r="CK30" i="2" s="1"/>
  <c r="CK31" i="1"/>
  <c r="CJ30" i="2" s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CV30" i="1"/>
  <c r="CU30" i="1"/>
  <c r="CT30" i="1"/>
  <c r="CS30" i="1"/>
  <c r="CR29" i="2" s="1"/>
  <c r="CR30" i="1"/>
  <c r="CQ29" i="2" s="1"/>
  <c r="CQ30" i="1"/>
  <c r="CP29" i="2" s="1"/>
  <c r="CP30" i="1"/>
  <c r="CO29" i="2" s="1"/>
  <c r="CO30" i="1"/>
  <c r="CN29" i="2" s="1"/>
  <c r="CN30" i="1"/>
  <c r="CM29" i="2" s="1"/>
  <c r="CM30" i="1"/>
  <c r="CL29" i="2" s="1"/>
  <c r="CL30" i="1"/>
  <c r="CK29" i="2" s="1"/>
  <c r="CK30" i="1"/>
  <c r="CJ29" i="2" s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CV29" i="1"/>
  <c r="CU29" i="1"/>
  <c r="CT29" i="1"/>
  <c r="CS29" i="1"/>
  <c r="CR28" i="2" s="1"/>
  <c r="CR29" i="1"/>
  <c r="CQ28" i="2" s="1"/>
  <c r="CQ29" i="1"/>
  <c r="CP28" i="2" s="1"/>
  <c r="CP29" i="1"/>
  <c r="CO28" i="2" s="1"/>
  <c r="CO29" i="1"/>
  <c r="CN28" i="2" s="1"/>
  <c r="CN29" i="1"/>
  <c r="CM28" i="2" s="1"/>
  <c r="CM29" i="1"/>
  <c r="CL28" i="2" s="1"/>
  <c r="CL29" i="1"/>
  <c r="CK28" i="2" s="1"/>
  <c r="CK29" i="1"/>
  <c r="CJ28" i="2" s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CV28" i="1"/>
  <c r="CU28" i="1"/>
  <c r="CT28" i="1"/>
  <c r="CS28" i="1"/>
  <c r="CR27" i="2" s="1"/>
  <c r="CR28" i="1"/>
  <c r="CQ27" i="2" s="1"/>
  <c r="CQ28" i="1"/>
  <c r="CP27" i="2" s="1"/>
  <c r="CP28" i="1"/>
  <c r="CO27" i="2" s="1"/>
  <c r="CO28" i="1"/>
  <c r="CN27" i="2" s="1"/>
  <c r="CN28" i="1"/>
  <c r="CM27" i="2" s="1"/>
  <c r="CM28" i="1"/>
  <c r="CL27" i="2" s="1"/>
  <c r="CL28" i="1"/>
  <c r="CK27" i="2" s="1"/>
  <c r="CK28" i="1"/>
  <c r="CJ27" i="2" s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CV27" i="1"/>
  <c r="CU27" i="1"/>
  <c r="CT27" i="1"/>
  <c r="CS27" i="1"/>
  <c r="CR26" i="2" s="1"/>
  <c r="CR27" i="1"/>
  <c r="CQ26" i="2" s="1"/>
  <c r="CQ27" i="1"/>
  <c r="CP26" i="2" s="1"/>
  <c r="CP27" i="1"/>
  <c r="CO26" i="2" s="1"/>
  <c r="CO27" i="1"/>
  <c r="CN26" i="2" s="1"/>
  <c r="CN27" i="1"/>
  <c r="CM26" i="2" s="1"/>
  <c r="CM27" i="1"/>
  <c r="CL26" i="2" s="1"/>
  <c r="CL27" i="1"/>
  <c r="CK26" i="2" s="1"/>
  <c r="CK27" i="1"/>
  <c r="CJ26" i="2" s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CV26" i="1"/>
  <c r="CU26" i="1"/>
  <c r="CT26" i="1"/>
  <c r="CS26" i="1"/>
  <c r="CR25" i="2" s="1"/>
  <c r="CR26" i="1"/>
  <c r="CQ25" i="2" s="1"/>
  <c r="CQ26" i="1"/>
  <c r="CP25" i="2" s="1"/>
  <c r="CP26" i="1"/>
  <c r="CO25" i="2" s="1"/>
  <c r="CO26" i="1"/>
  <c r="CN25" i="2" s="1"/>
  <c r="CN26" i="1"/>
  <c r="CM25" i="2" s="1"/>
  <c r="CM26" i="1"/>
  <c r="CL25" i="2" s="1"/>
  <c r="CL26" i="1"/>
  <c r="CK25" i="2" s="1"/>
  <c r="CK26" i="1"/>
  <c r="CJ25" i="2" s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CV25" i="1"/>
  <c r="CU25" i="1"/>
  <c r="CT25" i="1"/>
  <c r="CS25" i="1"/>
  <c r="CR24" i="2" s="1"/>
  <c r="CR25" i="1"/>
  <c r="CQ24" i="2" s="1"/>
  <c r="CQ25" i="1"/>
  <c r="CP24" i="2" s="1"/>
  <c r="CP25" i="1"/>
  <c r="CO24" i="2" s="1"/>
  <c r="CO25" i="1"/>
  <c r="CN24" i="2" s="1"/>
  <c r="CN25" i="1"/>
  <c r="CM24" i="2" s="1"/>
  <c r="CM25" i="1"/>
  <c r="CL24" i="2" s="1"/>
  <c r="CL25" i="1"/>
  <c r="CK24" i="2" s="1"/>
  <c r="CK25" i="1"/>
  <c r="CJ24" i="2" s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CV24" i="1"/>
  <c r="CU24" i="1"/>
  <c r="CT24" i="1"/>
  <c r="CS24" i="1"/>
  <c r="CR23" i="2" s="1"/>
  <c r="CR24" i="1"/>
  <c r="CQ23" i="2" s="1"/>
  <c r="CQ24" i="1"/>
  <c r="CP23" i="2" s="1"/>
  <c r="CP24" i="1"/>
  <c r="CO23" i="2" s="1"/>
  <c r="CO24" i="1"/>
  <c r="CN23" i="2" s="1"/>
  <c r="CN24" i="1"/>
  <c r="CM23" i="2" s="1"/>
  <c r="CM24" i="1"/>
  <c r="CL23" i="2" s="1"/>
  <c r="CL24" i="1"/>
  <c r="CK23" i="2" s="1"/>
  <c r="CK24" i="1"/>
  <c r="CJ23" i="2" s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CV23" i="1"/>
  <c r="CU23" i="1"/>
  <c r="CT23" i="1"/>
  <c r="CS23" i="1"/>
  <c r="CR22" i="2" s="1"/>
  <c r="CR23" i="1"/>
  <c r="CQ22" i="2" s="1"/>
  <c r="CQ23" i="1"/>
  <c r="CP22" i="2" s="1"/>
  <c r="CP23" i="1"/>
  <c r="CO22" i="2" s="1"/>
  <c r="CO23" i="1"/>
  <c r="CN22" i="2" s="1"/>
  <c r="CN23" i="1"/>
  <c r="CM22" i="2" s="1"/>
  <c r="CM23" i="1"/>
  <c r="CL22" i="2" s="1"/>
  <c r="CL23" i="1"/>
  <c r="CK22" i="2" s="1"/>
  <c r="CK23" i="1"/>
  <c r="CJ22" i="2" s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CV21" i="1"/>
  <c r="CU21" i="1"/>
  <c r="CT21" i="1"/>
  <c r="CS21" i="1"/>
  <c r="CR21" i="2" s="1"/>
  <c r="CR21" i="1"/>
  <c r="CQ21" i="2" s="1"/>
  <c r="CQ21" i="1"/>
  <c r="CP21" i="2" s="1"/>
  <c r="CP21" i="1"/>
  <c r="CO21" i="2" s="1"/>
  <c r="CO21" i="1"/>
  <c r="CN21" i="2" s="1"/>
  <c r="CN21" i="1"/>
  <c r="CM21" i="2" s="1"/>
  <c r="CM21" i="1"/>
  <c r="CL21" i="2" s="1"/>
  <c r="CL21" i="1"/>
  <c r="CK21" i="2" s="1"/>
  <c r="CK21" i="1"/>
  <c r="CJ21" i="2" s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CV20" i="1"/>
  <c r="CU20" i="1"/>
  <c r="CT20" i="1"/>
  <c r="CS20" i="1"/>
  <c r="CR20" i="2" s="1"/>
  <c r="CR20" i="1"/>
  <c r="CQ20" i="2" s="1"/>
  <c r="CQ20" i="1"/>
  <c r="CP20" i="2" s="1"/>
  <c r="CP20" i="1"/>
  <c r="CO20" i="2" s="1"/>
  <c r="CO20" i="1"/>
  <c r="CN20" i="2" s="1"/>
  <c r="CN20" i="1"/>
  <c r="CM20" i="2" s="1"/>
  <c r="CM20" i="1"/>
  <c r="CL20" i="2" s="1"/>
  <c r="CL20" i="1"/>
  <c r="CK20" i="2" s="1"/>
  <c r="CK20" i="1"/>
  <c r="CJ20" i="2" s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CV19" i="1"/>
  <c r="CU19" i="1"/>
  <c r="CT19" i="1"/>
  <c r="CS19" i="1"/>
  <c r="CR19" i="2" s="1"/>
  <c r="CR19" i="1"/>
  <c r="CQ19" i="2" s="1"/>
  <c r="CQ19" i="1"/>
  <c r="CP19" i="2" s="1"/>
  <c r="CP19" i="1"/>
  <c r="CO19" i="2" s="1"/>
  <c r="CO19" i="1"/>
  <c r="CN19" i="2" s="1"/>
  <c r="CN19" i="1"/>
  <c r="CM19" i="2" s="1"/>
  <c r="CM19" i="1"/>
  <c r="CL19" i="2" s="1"/>
  <c r="CL19" i="1"/>
  <c r="CK19" i="2" s="1"/>
  <c r="CK19" i="1"/>
  <c r="CJ19" i="2" s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CV18" i="1"/>
  <c r="CU18" i="1"/>
  <c r="CT18" i="1"/>
  <c r="CS18" i="1"/>
  <c r="CR18" i="2" s="1"/>
  <c r="CR18" i="1"/>
  <c r="CQ18" i="2" s="1"/>
  <c r="CQ18" i="1"/>
  <c r="CP18" i="2" s="1"/>
  <c r="CP18" i="1"/>
  <c r="CO18" i="2" s="1"/>
  <c r="CO18" i="1"/>
  <c r="CN18" i="2" s="1"/>
  <c r="CN18" i="1"/>
  <c r="CM18" i="2" s="1"/>
  <c r="CM18" i="1"/>
  <c r="CL18" i="2" s="1"/>
  <c r="CL18" i="1"/>
  <c r="CK18" i="2" s="1"/>
  <c r="CK18" i="1"/>
  <c r="CJ18" i="2" s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CV17" i="1"/>
  <c r="CU17" i="1"/>
  <c r="CT17" i="1"/>
  <c r="CS17" i="1"/>
  <c r="CR17" i="2" s="1"/>
  <c r="CR17" i="1"/>
  <c r="CQ17" i="2" s="1"/>
  <c r="CQ17" i="1"/>
  <c r="CP17" i="2" s="1"/>
  <c r="CP17" i="1"/>
  <c r="CO17" i="2" s="1"/>
  <c r="CO17" i="1"/>
  <c r="CN17" i="2" s="1"/>
  <c r="CN17" i="1"/>
  <c r="CM17" i="2" s="1"/>
  <c r="CM17" i="1"/>
  <c r="CL17" i="2" s="1"/>
  <c r="CL17" i="1"/>
  <c r="CK17" i="2" s="1"/>
  <c r="CK17" i="1"/>
  <c r="CJ17" i="2" s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CV16" i="1"/>
  <c r="CU16" i="1"/>
  <c r="CT16" i="1"/>
  <c r="CS16" i="1"/>
  <c r="CR16" i="2" s="1"/>
  <c r="CR16" i="1"/>
  <c r="CQ16" i="2" s="1"/>
  <c r="CQ16" i="1"/>
  <c r="CP16" i="2" s="1"/>
  <c r="CP16" i="1"/>
  <c r="CO16" i="2" s="1"/>
  <c r="CO16" i="1"/>
  <c r="CN16" i="2" s="1"/>
  <c r="CN16" i="1"/>
  <c r="CM16" i="2" s="1"/>
  <c r="CM16" i="1"/>
  <c r="CL16" i="2" s="1"/>
  <c r="CL16" i="1"/>
  <c r="CK16" i="2" s="1"/>
  <c r="CK16" i="1"/>
  <c r="CJ16" i="2" s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CV15" i="1"/>
  <c r="CU15" i="1"/>
  <c r="CT15" i="1"/>
  <c r="CS15" i="1"/>
  <c r="CR15" i="2" s="1"/>
  <c r="CR15" i="1"/>
  <c r="CQ15" i="2" s="1"/>
  <c r="CQ15" i="1"/>
  <c r="CP15" i="2" s="1"/>
  <c r="CP15" i="1"/>
  <c r="CO15" i="2" s="1"/>
  <c r="CO15" i="1"/>
  <c r="CN15" i="2" s="1"/>
  <c r="CN15" i="1"/>
  <c r="CM15" i="2" s="1"/>
  <c r="CM15" i="1"/>
  <c r="CL15" i="2" s="1"/>
  <c r="CL15" i="1"/>
  <c r="CK15" i="2" s="1"/>
  <c r="CK15" i="1"/>
  <c r="CJ15" i="2" s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CV14" i="1"/>
  <c r="CU14" i="1"/>
  <c r="CT14" i="1"/>
  <c r="CS14" i="1"/>
  <c r="CR14" i="2" s="1"/>
  <c r="CR14" i="1"/>
  <c r="CQ14" i="2" s="1"/>
  <c r="CQ14" i="1"/>
  <c r="CP14" i="2" s="1"/>
  <c r="CP14" i="1"/>
  <c r="CO14" i="2" s="1"/>
  <c r="CO14" i="1"/>
  <c r="CN14" i="2" s="1"/>
  <c r="CN14" i="1"/>
  <c r="CM14" i="2" s="1"/>
  <c r="CM14" i="1"/>
  <c r="CL14" i="2" s="1"/>
  <c r="CL14" i="1"/>
  <c r="CK14" i="2" s="1"/>
  <c r="CK14" i="1"/>
  <c r="CJ14" i="2" s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CV13" i="1"/>
  <c r="CU13" i="1"/>
  <c r="CT13" i="1"/>
  <c r="CS13" i="1"/>
  <c r="CR13" i="2" s="1"/>
  <c r="CR13" i="1"/>
  <c r="CQ13" i="2" s="1"/>
  <c r="CQ13" i="1"/>
  <c r="CP13" i="2" s="1"/>
  <c r="CP13" i="1"/>
  <c r="CO13" i="2" s="1"/>
  <c r="CO13" i="1"/>
  <c r="CN13" i="2" s="1"/>
  <c r="CN13" i="1"/>
  <c r="CM13" i="2" s="1"/>
  <c r="CM13" i="1"/>
  <c r="CL13" i="2" s="1"/>
  <c r="CL13" i="1"/>
  <c r="CK13" i="2" s="1"/>
  <c r="CK13" i="1"/>
  <c r="CJ13" i="2" s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CV12" i="1"/>
  <c r="CU12" i="1"/>
  <c r="CT12" i="1"/>
  <c r="CS12" i="1"/>
  <c r="CR12" i="2" s="1"/>
  <c r="CR12" i="1"/>
  <c r="CQ12" i="2" s="1"/>
  <c r="CQ12" i="1"/>
  <c r="CP12" i="2" s="1"/>
  <c r="CP12" i="1"/>
  <c r="CO12" i="2" s="1"/>
  <c r="CO12" i="1"/>
  <c r="CN12" i="2" s="1"/>
  <c r="CN12" i="1"/>
  <c r="CM12" i="2" s="1"/>
  <c r="CM12" i="1"/>
  <c r="CL12" i="2" s="1"/>
  <c r="CL12" i="1"/>
  <c r="CK12" i="2" s="1"/>
  <c r="CK12" i="1"/>
  <c r="CJ12" i="2" s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CV11" i="1"/>
  <c r="CU11" i="1"/>
  <c r="CT11" i="1"/>
  <c r="CS11" i="1"/>
  <c r="CR11" i="2" s="1"/>
  <c r="CR11" i="1"/>
  <c r="CQ11" i="2" s="1"/>
  <c r="CQ11" i="1"/>
  <c r="CP11" i="2" s="1"/>
  <c r="CP11" i="1"/>
  <c r="CO11" i="2" s="1"/>
  <c r="CO11" i="1"/>
  <c r="CN11" i="2" s="1"/>
  <c r="CN11" i="1"/>
  <c r="CM11" i="2" s="1"/>
  <c r="CM11" i="1"/>
  <c r="CL11" i="2" s="1"/>
  <c r="CL11" i="1"/>
  <c r="CK11" i="2" s="1"/>
  <c r="CK11" i="1"/>
  <c r="CJ11" i="2" s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CV10" i="1"/>
  <c r="CU10" i="1"/>
  <c r="CT10" i="1"/>
  <c r="CS10" i="1"/>
  <c r="CR10" i="2" s="1"/>
  <c r="CR10" i="1"/>
  <c r="CQ10" i="2" s="1"/>
  <c r="CQ10" i="1"/>
  <c r="CP10" i="2" s="1"/>
  <c r="CP10" i="1"/>
  <c r="CO10" i="2" s="1"/>
  <c r="CO10" i="1"/>
  <c r="CN10" i="2" s="1"/>
  <c r="CN10" i="1"/>
  <c r="CM10" i="2" s="1"/>
  <c r="CM10" i="1"/>
  <c r="CL10" i="2" s="1"/>
  <c r="CL10" i="1"/>
  <c r="CK10" i="2" s="1"/>
  <c r="CK10" i="1"/>
  <c r="CJ10" i="2" s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CV9" i="1"/>
  <c r="CU9" i="1"/>
  <c r="CT9" i="1"/>
  <c r="CS9" i="1"/>
  <c r="CR9" i="2" s="1"/>
  <c r="CR9" i="1"/>
  <c r="CQ9" i="2" s="1"/>
  <c r="CQ9" i="1"/>
  <c r="CP9" i="2" s="1"/>
  <c r="CP9" i="1"/>
  <c r="CO9" i="2" s="1"/>
  <c r="CO9" i="1"/>
  <c r="CN9" i="2" s="1"/>
  <c r="CN9" i="1"/>
  <c r="CM9" i="2" s="1"/>
  <c r="CM9" i="1"/>
  <c r="CL9" i="2" s="1"/>
  <c r="CL9" i="1"/>
  <c r="CK9" i="2" s="1"/>
  <c r="CK9" i="1"/>
  <c r="CJ9" i="2" s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CV8" i="1"/>
  <c r="CU8" i="1"/>
  <c r="CT8" i="1"/>
  <c r="CS8" i="1"/>
  <c r="CR8" i="2" s="1"/>
  <c r="CR8" i="1"/>
  <c r="CQ8" i="2" s="1"/>
  <c r="CQ8" i="1"/>
  <c r="CP8" i="2" s="1"/>
  <c r="CP8" i="1"/>
  <c r="CO8" i="2" s="1"/>
  <c r="CO8" i="1"/>
  <c r="CN8" i="2" s="1"/>
  <c r="CN8" i="1"/>
  <c r="CM8" i="2" s="1"/>
  <c r="CM8" i="1"/>
  <c r="CL8" i="2" s="1"/>
  <c r="CL8" i="1"/>
  <c r="CK8" i="2" s="1"/>
  <c r="CK8" i="1"/>
  <c r="CJ8" i="2" s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CV7" i="1"/>
  <c r="CU7" i="1"/>
  <c r="CT7" i="1"/>
  <c r="CS7" i="1"/>
  <c r="CR7" i="2" s="1"/>
  <c r="CR7" i="1"/>
  <c r="CQ7" i="2" s="1"/>
  <c r="CQ7" i="1"/>
  <c r="CP7" i="2" s="1"/>
  <c r="CP7" i="1"/>
  <c r="CO7" i="2" s="1"/>
  <c r="CO7" i="1"/>
  <c r="CN7" i="2" s="1"/>
  <c r="CN7" i="1"/>
  <c r="CM7" i="2" s="1"/>
  <c r="CM7" i="1"/>
  <c r="CL7" i="2" s="1"/>
  <c r="CL7" i="1"/>
  <c r="CK7" i="2" s="1"/>
  <c r="CK7" i="1"/>
  <c r="CJ7" i="2" s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CV6" i="1"/>
  <c r="CU6" i="1"/>
  <c r="CT6" i="1"/>
  <c r="CS6" i="1"/>
  <c r="CR6" i="2" s="1"/>
  <c r="CR6" i="1"/>
  <c r="CQ6" i="2" s="1"/>
  <c r="CQ6" i="1"/>
  <c r="CP6" i="2" s="1"/>
  <c r="CP6" i="1"/>
  <c r="CO6" i="2" s="1"/>
  <c r="CO6" i="1"/>
  <c r="CN6" i="2" s="1"/>
  <c r="CN6" i="1"/>
  <c r="CM6" i="2" s="1"/>
  <c r="CM6" i="1"/>
  <c r="CL6" i="2" s="1"/>
  <c r="CL6" i="1"/>
  <c r="CK6" i="2" s="1"/>
  <c r="CK6" i="1"/>
  <c r="CJ6" i="2" s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CV5" i="1"/>
  <c r="CU5" i="1"/>
  <c r="CT5" i="1"/>
  <c r="CS5" i="1"/>
  <c r="CR5" i="2" s="1"/>
  <c r="CR5" i="1"/>
  <c r="CQ5" i="2" s="1"/>
  <c r="CQ5" i="1"/>
  <c r="CP5" i="2" s="1"/>
  <c r="CP5" i="1"/>
  <c r="CO5" i="2" s="1"/>
  <c r="CO5" i="1"/>
  <c r="CN5" i="2" s="1"/>
  <c r="CN5" i="1"/>
  <c r="CM5" i="2" s="1"/>
  <c r="CM5" i="1"/>
  <c r="CL5" i="2" s="1"/>
  <c r="CL5" i="1"/>
  <c r="CK5" i="2" s="1"/>
  <c r="CK5" i="1"/>
  <c r="CJ5" i="2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CV4" i="1"/>
  <c r="CU4" i="1"/>
  <c r="CT4" i="1"/>
  <c r="CS4" i="1"/>
  <c r="CR4" i="2" s="1"/>
  <c r="CR4" i="1"/>
  <c r="CQ4" i="2" s="1"/>
  <c r="CQ4" i="1"/>
  <c r="CP4" i="2" s="1"/>
  <c r="CP4" i="1"/>
  <c r="CO4" i="2" s="1"/>
  <c r="CO4" i="1"/>
  <c r="CN4" i="2" s="1"/>
  <c r="CN4" i="1"/>
  <c r="CM4" i="2" s="1"/>
  <c r="CM4" i="1"/>
  <c r="CL4" i="2" s="1"/>
  <c r="CL4" i="1"/>
  <c r="CK4" i="2" s="1"/>
  <c r="CK4" i="1"/>
  <c r="CJ4" i="2" s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CV2" i="1"/>
  <c r="CU2" i="1"/>
  <c r="CT2" i="1"/>
  <c r="CS2" i="1"/>
  <c r="CR3" i="2" s="1"/>
  <c r="CR2" i="1"/>
  <c r="CQ3" i="2" s="1"/>
  <c r="CQ2" i="1"/>
  <c r="CP3" i="2" s="1"/>
  <c r="CP2" i="1"/>
  <c r="CO3" i="2" s="1"/>
  <c r="CO2" i="1"/>
  <c r="CN3" i="2" s="1"/>
  <c r="CN2" i="1"/>
  <c r="CM3" i="2" s="1"/>
  <c r="CM2" i="1"/>
  <c r="CL3" i="2" s="1"/>
  <c r="CL2" i="1"/>
  <c r="CK3" i="2" s="1"/>
  <c r="CK2" i="1"/>
  <c r="CJ3" i="2" s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CI3" i="2" l="1"/>
  <c r="CI4" i="2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I25" i="2"/>
  <c r="CI26" i="2"/>
  <c r="CI27" i="2"/>
  <c r="CI28" i="2"/>
  <c r="CI29" i="2"/>
  <c r="CI30" i="2"/>
  <c r="CI31" i="2"/>
  <c r="CI32" i="2"/>
  <c r="CI33" i="2"/>
  <c r="CI34" i="2"/>
  <c r="CI35" i="2"/>
  <c r="CI36" i="2"/>
  <c r="CI37" i="2"/>
  <c r="CI38" i="2"/>
  <c r="CI39" i="2"/>
  <c r="CI40" i="2"/>
  <c r="CI41" i="2"/>
  <c r="CI42" i="2"/>
  <c r="CI43" i="2"/>
  <c r="CI44" i="2"/>
  <c r="CI45" i="2"/>
  <c r="CI46" i="2"/>
  <c r="CI47" i="2"/>
  <c r="CI48" i="2"/>
  <c r="CI49" i="2"/>
  <c r="CI50" i="2"/>
  <c r="CI51" i="2"/>
  <c r="CI52" i="2"/>
  <c r="CI53" i="2"/>
  <c r="CI54" i="2"/>
  <c r="CI55" i="2"/>
  <c r="CI56" i="2"/>
  <c r="CI57" i="2"/>
  <c r="CI58" i="2"/>
  <c r="CI59" i="2"/>
  <c r="CI60" i="2"/>
  <c r="CI61" i="2"/>
  <c r="CI62" i="2"/>
  <c r="CI63" i="2"/>
  <c r="CI64" i="2"/>
  <c r="CI65" i="2"/>
  <c r="CI66" i="2"/>
  <c r="CI67" i="2"/>
  <c r="CI68" i="2"/>
  <c r="CI69" i="2"/>
  <c r="CI70" i="2"/>
  <c r="CI71" i="2"/>
  <c r="CI72" i="2"/>
  <c r="CI73" i="2"/>
  <c r="CI74" i="2"/>
  <c r="CI75" i="2"/>
  <c r="CI76" i="2"/>
  <c r="CI77" i="2"/>
  <c r="CI78" i="2"/>
  <c r="CI79" i="2"/>
  <c r="CI80" i="2"/>
  <c r="CI81" i="2"/>
  <c r="CI82" i="2"/>
  <c r="CI83" i="2"/>
  <c r="CI84" i="2"/>
  <c r="CI85" i="2"/>
  <c r="CI86" i="2"/>
  <c r="CI87" i="2"/>
  <c r="CI88" i="2"/>
  <c r="CI89" i="2"/>
  <c r="CI90" i="2"/>
  <c r="CH65" i="2" l="1"/>
  <c r="CH87" i="2"/>
  <c r="CF88" i="2"/>
  <c r="CH80" i="2"/>
  <c r="CH72" i="2"/>
  <c r="CH58" i="2"/>
  <c r="CH51" i="2"/>
  <c r="CH44" i="2"/>
  <c r="CH36" i="2"/>
  <c r="CH29" i="2"/>
  <c r="CH22" i="2"/>
  <c r="CH15" i="2"/>
  <c r="CH12" i="2"/>
  <c r="CH8" i="2"/>
  <c r="CF85" i="2" l="1"/>
  <c r="CF82" i="2"/>
  <c r="CF77" i="2"/>
  <c r="CF74" i="2"/>
  <c r="CF71" i="2"/>
  <c r="CF69" i="2"/>
  <c r="CF66" i="2"/>
  <c r="CF63" i="2"/>
  <c r="CF61" i="2"/>
  <c r="CF58" i="2"/>
  <c r="CF55" i="2"/>
  <c r="CF52" i="2"/>
  <c r="CF49" i="2"/>
  <c r="CF47" i="2"/>
  <c r="CF44" i="2"/>
  <c r="CF39" i="2"/>
  <c r="CF36" i="2"/>
  <c r="CH74" i="2"/>
  <c r="CH69" i="2"/>
  <c r="CH63" i="2"/>
  <c r="CH52" i="2"/>
  <c r="CH47" i="2"/>
  <c r="CH20" i="2"/>
  <c r="CH14" i="2"/>
  <c r="CH3" i="2"/>
  <c r="CG90" i="2"/>
  <c r="CG87" i="2"/>
  <c r="CG84" i="2"/>
  <c r="CG81" i="2"/>
  <c r="CG79" i="2"/>
  <c r="CG76" i="2"/>
  <c r="CG73" i="2"/>
  <c r="CG70" i="2"/>
  <c r="CG68" i="2"/>
  <c r="CG65" i="2"/>
  <c r="CG60" i="2"/>
  <c r="CG57" i="2"/>
  <c r="CG54" i="2"/>
  <c r="CG51" i="2"/>
  <c r="CG46" i="2"/>
  <c r="CG43" i="2"/>
  <c r="CG41" i="2"/>
  <c r="CG38" i="2"/>
  <c r="CG35" i="2"/>
  <c r="CG33" i="2"/>
  <c r="CG30" i="2"/>
  <c r="CG27" i="2"/>
  <c r="CG24" i="2"/>
  <c r="CG19" i="2"/>
  <c r="CH90" i="2"/>
  <c r="CH84" i="2"/>
  <c r="CH68" i="2"/>
  <c r="CH57" i="2"/>
  <c r="CH46" i="2"/>
  <c r="CH41" i="2"/>
  <c r="CH35" i="2"/>
  <c r="CH30" i="2"/>
  <c r="CH24" i="2"/>
  <c r="CF90" i="2"/>
  <c r="CF87" i="2"/>
  <c r="CF84" i="2"/>
  <c r="CF81" i="2"/>
  <c r="CF79" i="2"/>
  <c r="CF76" i="2"/>
  <c r="CF73" i="2"/>
  <c r="CF70" i="2"/>
  <c r="CF68" i="2"/>
  <c r="CF65" i="2"/>
  <c r="CF60" i="2"/>
  <c r="CF57" i="2"/>
  <c r="CF54" i="2"/>
  <c r="CF51" i="2"/>
  <c r="CF46" i="2"/>
  <c r="CF43" i="2"/>
  <c r="CF41" i="2"/>
  <c r="CF38" i="2"/>
  <c r="CF35" i="2"/>
  <c r="CF33" i="2"/>
  <c r="CF30" i="2"/>
  <c r="CF27" i="2"/>
  <c r="CH89" i="2"/>
  <c r="CH83" i="2"/>
  <c r="CH78" i="2"/>
  <c r="CH62" i="2"/>
  <c r="CH56" i="2"/>
  <c r="CH50" i="2"/>
  <c r="CH45" i="2"/>
  <c r="CH40" i="2"/>
  <c r="CH34" i="2"/>
  <c r="CH23" i="2"/>
  <c r="CH18" i="2"/>
  <c r="CH6" i="2"/>
  <c r="CG89" i="2"/>
  <c r="CG86" i="2"/>
  <c r="CG83" i="2"/>
  <c r="CG80" i="2"/>
  <c r="CG78" i="2"/>
  <c r="CG75" i="2"/>
  <c r="CG72" i="2"/>
  <c r="CG67" i="2"/>
  <c r="CG64" i="2"/>
  <c r="CG62" i="2"/>
  <c r="CG59" i="2"/>
  <c r="CG56" i="2"/>
  <c r="CG53" i="2"/>
  <c r="CG50" i="2"/>
  <c r="CG48" i="2"/>
  <c r="CG45" i="2"/>
  <c r="CG42" i="2"/>
  <c r="CG40" i="2"/>
  <c r="CG37" i="2"/>
  <c r="CG34" i="2"/>
  <c r="CG32" i="2"/>
  <c r="CG29" i="2"/>
  <c r="CG26" i="2"/>
  <c r="CG23" i="2"/>
  <c r="CH88" i="2"/>
  <c r="CH82" i="2"/>
  <c r="CH77" i="2"/>
  <c r="CH71" i="2"/>
  <c r="CH66" i="2"/>
  <c r="CH39" i="2"/>
  <c r="CH28" i="2"/>
  <c r="CH17" i="2"/>
  <c r="CH11" i="2"/>
  <c r="CH5" i="2"/>
  <c r="CF89" i="2"/>
  <c r="CF86" i="2"/>
  <c r="CF83" i="2"/>
  <c r="CF80" i="2"/>
  <c r="CF78" i="2"/>
  <c r="CF75" i="2"/>
  <c r="CF72" i="2"/>
  <c r="CF67" i="2"/>
  <c r="CF64" i="2"/>
  <c r="CF62" i="2"/>
  <c r="CF59" i="2"/>
  <c r="CF56" i="2"/>
  <c r="CF53" i="2"/>
  <c r="CF50" i="2"/>
  <c r="CF48" i="2"/>
  <c r="CF45" i="2"/>
  <c r="CF42" i="2"/>
  <c r="CF40" i="2"/>
  <c r="CF37" i="2"/>
  <c r="CF34" i="2"/>
  <c r="CF32" i="2"/>
  <c r="CF29" i="2"/>
  <c r="CF26" i="2"/>
  <c r="CF23" i="2"/>
  <c r="CF21" i="2"/>
  <c r="CF18" i="2"/>
  <c r="CF15" i="2"/>
  <c r="CF12" i="2"/>
  <c r="CF9" i="2"/>
  <c r="CF6" i="2"/>
  <c r="CH81" i="2"/>
  <c r="CH76" i="2"/>
  <c r="CH70" i="2"/>
  <c r="CH60" i="2"/>
  <c r="CH54" i="2"/>
  <c r="CH43" i="2"/>
  <c r="CH38" i="2"/>
  <c r="CH33" i="2"/>
  <c r="CH27" i="2"/>
  <c r="CH16" i="2"/>
  <c r="CH10" i="2"/>
  <c r="CH4" i="2"/>
  <c r="CG88" i="2"/>
  <c r="CG85" i="2"/>
  <c r="CG82" i="2"/>
  <c r="CG77" i="2"/>
  <c r="CG74" i="2"/>
  <c r="CG71" i="2"/>
  <c r="CG69" i="2"/>
  <c r="CG66" i="2"/>
  <c r="CG63" i="2"/>
  <c r="CG61" i="2"/>
  <c r="CG58" i="2"/>
  <c r="CG55" i="2"/>
  <c r="CG52" i="2"/>
  <c r="CG49" i="2"/>
  <c r="CG47" i="2"/>
  <c r="CG44" i="2"/>
  <c r="CG39" i="2"/>
  <c r="CG36" i="2"/>
  <c r="CG31" i="2"/>
  <c r="CG28" i="2"/>
  <c r="CG25" i="2"/>
  <c r="CH86" i="2"/>
  <c r="CH75" i="2"/>
  <c r="CH64" i="2"/>
  <c r="CH59" i="2"/>
  <c r="CH53" i="2"/>
  <c r="CH48" i="2"/>
  <c r="CH42" i="2"/>
  <c r="CH32" i="2"/>
  <c r="CH26" i="2"/>
  <c r="CH21" i="2"/>
  <c r="CH9" i="2"/>
  <c r="CG22" i="2"/>
  <c r="CG20" i="2"/>
  <c r="CG17" i="2"/>
  <c r="CG14" i="2"/>
  <c r="CG11" i="2"/>
  <c r="CG8" i="2"/>
  <c r="CG5" i="2"/>
  <c r="CG3" i="2"/>
  <c r="CH37" i="2"/>
  <c r="CF31" i="2"/>
  <c r="CF28" i="2"/>
  <c r="CF25" i="2"/>
  <c r="CF22" i="2"/>
  <c r="CF20" i="2"/>
  <c r="CF17" i="2"/>
  <c r="CF14" i="2"/>
  <c r="CF11" i="2"/>
  <c r="CF8" i="2"/>
  <c r="CF5" i="2"/>
  <c r="CF3" i="2"/>
  <c r="CH85" i="2"/>
  <c r="CH31" i="2"/>
  <c r="CH25" i="2"/>
  <c r="CG16" i="2"/>
  <c r="CG13" i="2"/>
  <c r="CG10" i="2"/>
  <c r="CG7" i="2"/>
  <c r="CG4" i="2"/>
  <c r="CH79" i="2"/>
  <c r="CH73" i="2"/>
  <c r="CH19" i="2"/>
  <c r="CH13" i="2"/>
  <c r="CH7" i="2"/>
  <c r="CF24" i="2"/>
  <c r="CF19" i="2"/>
  <c r="CF16" i="2"/>
  <c r="CF13" i="2"/>
  <c r="CF10" i="2"/>
  <c r="CF7" i="2"/>
  <c r="CF4" i="2"/>
  <c r="CH67" i="2"/>
  <c r="CG21" i="2"/>
  <c r="CG18" i="2"/>
  <c r="CG15" i="2"/>
  <c r="CG12" i="2"/>
  <c r="CG9" i="2"/>
  <c r="CG6" i="2"/>
  <c r="CH61" i="2"/>
  <c r="CH55" i="2"/>
  <c r="CH49" i="2"/>
  <c r="CE90" i="2"/>
  <c r="CD90" i="2"/>
  <c r="CC90" i="2"/>
  <c r="CB90" i="2"/>
  <c r="CA90" i="2"/>
  <c r="CE89" i="2"/>
  <c r="CD89" i="2"/>
  <c r="CC89" i="2"/>
  <c r="CB89" i="2"/>
  <c r="CA89" i="2"/>
  <c r="CE88" i="2"/>
  <c r="CD88" i="2"/>
  <c r="CC88" i="2"/>
  <c r="CB88" i="2"/>
  <c r="CA88" i="2"/>
  <c r="CE87" i="2"/>
  <c r="CD87" i="2"/>
  <c r="CC87" i="2"/>
  <c r="CB87" i="2"/>
  <c r="CA87" i="2"/>
  <c r="CE86" i="2"/>
  <c r="CD86" i="2"/>
  <c r="CC86" i="2"/>
  <c r="CB86" i="2"/>
  <c r="CA86" i="2"/>
  <c r="CE85" i="2"/>
  <c r="CD85" i="2"/>
  <c r="CC85" i="2"/>
  <c r="CB85" i="2"/>
  <c r="CA85" i="2"/>
  <c r="CE84" i="2"/>
  <c r="CD84" i="2"/>
  <c r="CC84" i="2"/>
  <c r="CB84" i="2"/>
  <c r="CA84" i="2"/>
  <c r="CE83" i="2"/>
  <c r="CD83" i="2"/>
  <c r="CC83" i="2"/>
  <c r="CB83" i="2"/>
  <c r="CA83" i="2"/>
  <c r="CE82" i="2"/>
  <c r="CD82" i="2"/>
  <c r="CC82" i="2"/>
  <c r="CB82" i="2"/>
  <c r="CA82" i="2"/>
  <c r="CE81" i="2"/>
  <c r="CD81" i="2"/>
  <c r="CC81" i="2"/>
  <c r="CB81" i="2"/>
  <c r="CA81" i="2"/>
  <c r="CE80" i="2"/>
  <c r="CD80" i="2"/>
  <c r="CC80" i="2"/>
  <c r="CB80" i="2"/>
  <c r="CA80" i="2"/>
  <c r="CE79" i="2"/>
  <c r="CD79" i="2"/>
  <c r="CC79" i="2"/>
  <c r="CB79" i="2"/>
  <c r="CA79" i="2"/>
  <c r="CE78" i="2"/>
  <c r="CD78" i="2"/>
  <c r="CC78" i="2"/>
  <c r="CB78" i="2"/>
  <c r="CA78" i="2"/>
  <c r="CE77" i="2"/>
  <c r="CD77" i="2"/>
  <c r="CC77" i="2"/>
  <c r="CB77" i="2"/>
  <c r="CA77" i="2"/>
  <c r="CE76" i="2"/>
  <c r="CD76" i="2"/>
  <c r="CC76" i="2"/>
  <c r="CB76" i="2"/>
  <c r="CA76" i="2"/>
  <c r="CE75" i="2"/>
  <c r="CD75" i="2"/>
  <c r="CC75" i="2"/>
  <c r="CB75" i="2"/>
  <c r="CA75" i="2"/>
  <c r="CE74" i="2"/>
  <c r="CD74" i="2"/>
  <c r="CC74" i="2"/>
  <c r="CB74" i="2"/>
  <c r="CA74" i="2"/>
  <c r="CE73" i="2"/>
  <c r="CD73" i="2"/>
  <c r="CC73" i="2"/>
  <c r="CB73" i="2"/>
  <c r="CA73" i="2"/>
  <c r="CE72" i="2"/>
  <c r="CD72" i="2"/>
  <c r="CC72" i="2"/>
  <c r="CB72" i="2"/>
  <c r="CA72" i="2"/>
  <c r="CE71" i="2"/>
  <c r="CD71" i="2"/>
  <c r="CC71" i="2"/>
  <c r="CB71" i="2"/>
  <c r="CA71" i="2"/>
  <c r="CE70" i="2"/>
  <c r="CD70" i="2"/>
  <c r="CC70" i="2"/>
  <c r="CB70" i="2"/>
  <c r="CA70" i="2"/>
  <c r="CE69" i="2"/>
  <c r="CD69" i="2"/>
  <c r="CC69" i="2"/>
  <c r="CB69" i="2"/>
  <c r="CA69" i="2"/>
  <c r="CE68" i="2"/>
  <c r="CD68" i="2"/>
  <c r="CC68" i="2"/>
  <c r="CB68" i="2"/>
  <c r="CA68" i="2"/>
  <c r="CE67" i="2"/>
  <c r="CD67" i="2"/>
  <c r="CC67" i="2"/>
  <c r="CB67" i="2"/>
  <c r="CA67" i="2"/>
  <c r="CE66" i="2"/>
  <c r="CD66" i="2"/>
  <c r="CC66" i="2"/>
  <c r="CB66" i="2"/>
  <c r="CA66" i="2"/>
  <c r="CE65" i="2"/>
  <c r="CD65" i="2"/>
  <c r="CC65" i="2"/>
  <c r="CB65" i="2"/>
  <c r="CA65" i="2"/>
  <c r="CE64" i="2"/>
  <c r="CD64" i="2"/>
  <c r="CC64" i="2"/>
  <c r="CB64" i="2"/>
  <c r="CA64" i="2"/>
  <c r="CE63" i="2"/>
  <c r="CD63" i="2"/>
  <c r="CC63" i="2"/>
  <c r="CB63" i="2"/>
  <c r="CA63" i="2"/>
  <c r="CE62" i="2"/>
  <c r="CD62" i="2"/>
  <c r="CC62" i="2"/>
  <c r="CB62" i="2"/>
  <c r="CA62" i="2"/>
  <c r="CE61" i="2"/>
  <c r="CD61" i="2"/>
  <c r="CC61" i="2"/>
  <c r="CB61" i="2"/>
  <c r="CA61" i="2"/>
  <c r="CE60" i="2"/>
  <c r="CD60" i="2"/>
  <c r="CC60" i="2"/>
  <c r="CB60" i="2"/>
  <c r="CA60" i="2"/>
  <c r="CE59" i="2"/>
  <c r="CD59" i="2"/>
  <c r="CC59" i="2"/>
  <c r="CB59" i="2"/>
  <c r="CA59" i="2"/>
  <c r="CE58" i="2"/>
  <c r="CD58" i="2"/>
  <c r="CC58" i="2"/>
  <c r="CB58" i="2"/>
  <c r="CA58" i="2"/>
  <c r="CE57" i="2"/>
  <c r="CD57" i="2"/>
  <c r="CC57" i="2"/>
  <c r="CB57" i="2"/>
  <c r="CA57" i="2"/>
  <c r="CE56" i="2"/>
  <c r="CD56" i="2"/>
  <c r="CC56" i="2"/>
  <c r="CB56" i="2"/>
  <c r="CA56" i="2"/>
  <c r="CE55" i="2"/>
  <c r="CD55" i="2"/>
  <c r="CC55" i="2"/>
  <c r="CB55" i="2"/>
  <c r="CA55" i="2"/>
  <c r="CE54" i="2"/>
  <c r="CD54" i="2"/>
  <c r="CC54" i="2"/>
  <c r="CB54" i="2"/>
  <c r="CA54" i="2"/>
  <c r="CE53" i="2"/>
  <c r="CD53" i="2"/>
  <c r="CC53" i="2"/>
  <c r="CB53" i="2"/>
  <c r="CA53" i="2"/>
  <c r="CE52" i="2"/>
  <c r="CD52" i="2"/>
  <c r="CC52" i="2"/>
  <c r="CB52" i="2"/>
  <c r="CA52" i="2"/>
  <c r="CE51" i="2"/>
  <c r="CD51" i="2"/>
  <c r="CC51" i="2"/>
  <c r="CB51" i="2"/>
  <c r="CA51" i="2"/>
  <c r="CE50" i="2"/>
  <c r="CD50" i="2"/>
  <c r="CC50" i="2"/>
  <c r="CB50" i="2"/>
  <c r="CA50" i="2"/>
  <c r="CE49" i="2"/>
  <c r="CD49" i="2"/>
  <c r="CC49" i="2"/>
  <c r="CB49" i="2"/>
  <c r="CA49" i="2"/>
  <c r="CE48" i="2"/>
  <c r="CD48" i="2"/>
  <c r="CC48" i="2"/>
  <c r="CB48" i="2"/>
  <c r="CA48" i="2"/>
  <c r="CE47" i="2"/>
  <c r="CD47" i="2"/>
  <c r="CC47" i="2"/>
  <c r="CB47" i="2"/>
  <c r="CA47" i="2"/>
  <c r="CE46" i="2"/>
  <c r="CD46" i="2"/>
  <c r="CC46" i="2"/>
  <c r="CB46" i="2"/>
  <c r="CA46" i="2"/>
  <c r="CE45" i="2"/>
  <c r="CD45" i="2"/>
  <c r="CC45" i="2"/>
  <c r="CB45" i="2"/>
  <c r="CA45" i="2"/>
  <c r="CE44" i="2"/>
  <c r="CD44" i="2"/>
  <c r="CC44" i="2"/>
  <c r="CB44" i="2"/>
  <c r="CA44" i="2"/>
  <c r="CE43" i="2"/>
  <c r="CD43" i="2"/>
  <c r="CC43" i="2"/>
  <c r="CB43" i="2"/>
  <c r="CA43" i="2"/>
  <c r="CE42" i="2"/>
  <c r="CD42" i="2"/>
  <c r="CC42" i="2"/>
  <c r="CB42" i="2"/>
  <c r="CA42" i="2"/>
  <c r="CE41" i="2"/>
  <c r="CD41" i="2"/>
  <c r="CC41" i="2"/>
  <c r="CB41" i="2"/>
  <c r="CA41" i="2"/>
  <c r="CE40" i="2"/>
  <c r="CD40" i="2"/>
  <c r="CC40" i="2"/>
  <c r="CB40" i="2"/>
  <c r="CA40" i="2"/>
  <c r="CE39" i="2"/>
  <c r="CD39" i="2"/>
  <c r="CC39" i="2"/>
  <c r="CB39" i="2"/>
  <c r="CA39" i="2"/>
  <c r="CE38" i="2"/>
  <c r="CD38" i="2"/>
  <c r="CC38" i="2"/>
  <c r="CB38" i="2"/>
  <c r="CA38" i="2"/>
  <c r="CE37" i="2"/>
  <c r="CD37" i="2"/>
  <c r="CC37" i="2"/>
  <c r="CB37" i="2"/>
  <c r="CA37" i="2"/>
  <c r="CE36" i="2"/>
  <c r="CD36" i="2"/>
  <c r="CC36" i="2"/>
  <c r="CB36" i="2"/>
  <c r="CA36" i="2"/>
  <c r="CE35" i="2"/>
  <c r="CD35" i="2"/>
  <c r="CC35" i="2"/>
  <c r="CB35" i="2"/>
  <c r="CA35" i="2"/>
  <c r="CE34" i="2"/>
  <c r="CD34" i="2"/>
  <c r="CC34" i="2"/>
  <c r="CB34" i="2"/>
  <c r="CA34" i="2"/>
  <c r="CE33" i="2"/>
  <c r="CD33" i="2"/>
  <c r="CC33" i="2"/>
  <c r="CB33" i="2"/>
  <c r="CA33" i="2"/>
  <c r="CE32" i="2"/>
  <c r="CD32" i="2"/>
  <c r="CC32" i="2"/>
  <c r="CB32" i="2"/>
  <c r="CA32" i="2"/>
  <c r="CE31" i="2"/>
  <c r="CD31" i="2"/>
  <c r="CC31" i="2"/>
  <c r="CB31" i="2"/>
  <c r="CA31" i="2"/>
  <c r="CE30" i="2"/>
  <c r="CD30" i="2"/>
  <c r="CC30" i="2"/>
  <c r="CB30" i="2"/>
  <c r="CA30" i="2"/>
  <c r="CE29" i="2"/>
  <c r="CD29" i="2"/>
  <c r="CC29" i="2"/>
  <c r="CB29" i="2"/>
  <c r="CA29" i="2"/>
  <c r="CE28" i="2"/>
  <c r="CD28" i="2"/>
  <c r="CC28" i="2"/>
  <c r="CB28" i="2"/>
  <c r="CA28" i="2"/>
  <c r="CE27" i="2"/>
  <c r="CD27" i="2"/>
  <c r="CC27" i="2"/>
  <c r="CB27" i="2"/>
  <c r="CA27" i="2"/>
  <c r="CE26" i="2"/>
  <c r="CD26" i="2"/>
  <c r="CC26" i="2"/>
  <c r="CB26" i="2"/>
  <c r="CA26" i="2"/>
  <c r="CE25" i="2"/>
  <c r="CD25" i="2"/>
  <c r="CC25" i="2"/>
  <c r="CB25" i="2"/>
  <c r="CA25" i="2"/>
  <c r="CE24" i="2"/>
  <c r="CD24" i="2"/>
  <c r="CC24" i="2"/>
  <c r="CB24" i="2"/>
  <c r="CA24" i="2"/>
  <c r="CE23" i="2"/>
  <c r="CD23" i="2"/>
  <c r="CC23" i="2"/>
  <c r="CB23" i="2"/>
  <c r="CA23" i="2"/>
  <c r="CE22" i="2"/>
  <c r="CD22" i="2"/>
  <c r="CC22" i="2"/>
  <c r="CB22" i="2"/>
  <c r="CA22" i="2"/>
  <c r="CE21" i="2"/>
  <c r="CD21" i="2"/>
  <c r="CC21" i="2"/>
  <c r="CB21" i="2"/>
  <c r="CA21" i="2"/>
  <c r="CE20" i="2"/>
  <c r="CD20" i="2"/>
  <c r="CC20" i="2"/>
  <c r="CB20" i="2"/>
  <c r="CA20" i="2"/>
  <c r="CE19" i="2"/>
  <c r="CD19" i="2"/>
  <c r="CC19" i="2"/>
  <c r="CB19" i="2"/>
  <c r="CA19" i="2"/>
  <c r="CE18" i="2"/>
  <c r="CD18" i="2"/>
  <c r="CC18" i="2"/>
  <c r="CB18" i="2"/>
  <c r="CA18" i="2"/>
  <c r="CE17" i="2"/>
  <c r="CD17" i="2"/>
  <c r="CC17" i="2"/>
  <c r="CB17" i="2"/>
  <c r="CA17" i="2"/>
  <c r="CE16" i="2"/>
  <c r="CD16" i="2"/>
  <c r="CC16" i="2"/>
  <c r="CB16" i="2"/>
  <c r="CA16" i="2"/>
  <c r="CE15" i="2"/>
  <c r="CD15" i="2"/>
  <c r="CC15" i="2"/>
  <c r="CB15" i="2"/>
  <c r="CA15" i="2"/>
  <c r="CE14" i="2"/>
  <c r="CD14" i="2"/>
  <c r="CC14" i="2"/>
  <c r="CB14" i="2"/>
  <c r="CA14" i="2"/>
  <c r="CE13" i="2"/>
  <c r="CD13" i="2"/>
  <c r="CC13" i="2"/>
  <c r="CB13" i="2"/>
  <c r="CA13" i="2"/>
  <c r="CE12" i="2"/>
  <c r="CD12" i="2"/>
  <c r="CC12" i="2"/>
  <c r="CB12" i="2"/>
  <c r="CA12" i="2"/>
  <c r="CE11" i="2"/>
  <c r="CD11" i="2"/>
  <c r="CC11" i="2"/>
  <c r="CB11" i="2"/>
  <c r="CA11" i="2"/>
  <c r="CE10" i="2"/>
  <c r="CD10" i="2"/>
  <c r="CC10" i="2"/>
  <c r="CB10" i="2"/>
  <c r="CA10" i="2"/>
  <c r="CE9" i="2"/>
  <c r="CD9" i="2"/>
  <c r="CC9" i="2"/>
  <c r="CB9" i="2"/>
  <c r="CA9" i="2"/>
  <c r="CE8" i="2"/>
  <c r="CD8" i="2"/>
  <c r="CC8" i="2"/>
  <c r="CB8" i="2"/>
  <c r="CA8" i="2"/>
  <c r="CE7" i="2"/>
  <c r="CD7" i="2"/>
  <c r="CC7" i="2"/>
  <c r="CB7" i="2"/>
  <c r="CA7" i="2"/>
  <c r="CE6" i="2"/>
  <c r="CD6" i="2"/>
  <c r="CC6" i="2"/>
  <c r="CB6" i="2"/>
  <c r="CA6" i="2"/>
  <c r="CE5" i="2"/>
  <c r="CD5" i="2"/>
  <c r="CC5" i="2"/>
  <c r="CB5" i="2"/>
  <c r="CA5" i="2"/>
  <c r="CE4" i="2"/>
  <c r="CD4" i="2"/>
  <c r="CC4" i="2"/>
  <c r="CB4" i="2"/>
  <c r="CA4" i="2"/>
  <c r="CE3" i="2"/>
  <c r="CD3" i="2"/>
  <c r="CC3" i="2"/>
  <c r="CB3" i="2"/>
  <c r="CA3" i="2"/>
  <c r="BZ3" i="2" l="1"/>
  <c r="BZ4" i="2"/>
  <c r="BZ5" i="2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52" i="2"/>
  <c r="BZ53" i="2"/>
  <c r="BZ54" i="2"/>
  <c r="BZ55" i="2"/>
  <c r="BZ56" i="2"/>
  <c r="BZ57" i="2"/>
  <c r="BZ58" i="2"/>
  <c r="BZ59" i="2"/>
  <c r="BZ60" i="2"/>
  <c r="BZ61" i="2"/>
  <c r="BZ62" i="2"/>
  <c r="BZ63" i="2"/>
  <c r="BZ64" i="2"/>
  <c r="BZ65" i="2"/>
  <c r="BZ66" i="2"/>
  <c r="BZ67" i="2"/>
  <c r="BZ68" i="2"/>
  <c r="BZ69" i="2"/>
  <c r="BZ70" i="2"/>
  <c r="BZ71" i="2"/>
  <c r="BZ72" i="2"/>
  <c r="BZ73" i="2"/>
  <c r="BZ74" i="2"/>
  <c r="BZ75" i="2"/>
  <c r="BZ76" i="2"/>
  <c r="BZ77" i="2"/>
  <c r="BZ78" i="2"/>
  <c r="BZ79" i="2"/>
  <c r="BZ80" i="2"/>
  <c r="BZ81" i="2"/>
  <c r="BZ82" i="2"/>
  <c r="BZ83" i="2"/>
  <c r="BZ84" i="2"/>
  <c r="BZ85" i="2"/>
  <c r="BZ86" i="2"/>
  <c r="BZ87" i="2"/>
  <c r="BZ88" i="2"/>
  <c r="BZ89" i="2"/>
  <c r="BZ90" i="2"/>
  <c r="BY3" i="2" l="1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85" i="2"/>
  <c r="BY86" i="2"/>
  <c r="BY87" i="2"/>
  <c r="BY88" i="2"/>
  <c r="BY89" i="2"/>
  <c r="BY90" i="2"/>
  <c r="BX90" i="2" l="1"/>
  <c r="BW90" i="2"/>
  <c r="BV90" i="2"/>
  <c r="BU90" i="2"/>
  <c r="BT90" i="2"/>
  <c r="BS90" i="2"/>
  <c r="BR90" i="2"/>
  <c r="BQ90" i="2"/>
  <c r="BP90" i="2"/>
  <c r="BO90" i="2"/>
  <c r="BN90" i="2"/>
  <c r="BM90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X9" i="2"/>
  <c r="BW9" i="2"/>
  <c r="BV9" i="2"/>
  <c r="BU9" i="2"/>
  <c r="BT9" i="2"/>
  <c r="BS9" i="2"/>
  <c r="BR9" i="2"/>
  <c r="BQ9" i="2"/>
  <c r="BP9" i="2"/>
  <c r="BO9" i="2"/>
  <c r="BN9" i="2"/>
  <c r="BM9" i="2"/>
  <c r="BX8" i="2"/>
  <c r="BW8" i="2"/>
  <c r="BV8" i="2"/>
  <c r="BU8" i="2"/>
  <c r="BT8" i="2"/>
  <c r="BS8" i="2"/>
  <c r="BR8" i="2"/>
  <c r="BQ8" i="2"/>
  <c r="BP8" i="2"/>
  <c r="BO8" i="2"/>
  <c r="BN8" i="2"/>
  <c r="BM8" i="2"/>
  <c r="BX7" i="2"/>
  <c r="BW7" i="2"/>
  <c r="BV7" i="2"/>
  <c r="BU7" i="2"/>
  <c r="BT7" i="2"/>
  <c r="BS7" i="2"/>
  <c r="BR7" i="2"/>
  <c r="BQ7" i="2"/>
  <c r="BP7" i="2"/>
  <c r="BO7" i="2"/>
  <c r="BN7" i="2"/>
  <c r="BM7" i="2"/>
  <c r="BX6" i="2"/>
  <c r="BW6" i="2"/>
  <c r="BV6" i="2"/>
  <c r="BU6" i="2"/>
  <c r="BT6" i="2"/>
  <c r="BS6" i="2"/>
  <c r="BR6" i="2"/>
  <c r="BQ6" i="2"/>
  <c r="BP6" i="2"/>
  <c r="BO6" i="2"/>
  <c r="BN6" i="2"/>
  <c r="BM6" i="2"/>
  <c r="BX5" i="2"/>
  <c r="BW5" i="2"/>
  <c r="BV5" i="2"/>
  <c r="BU5" i="2"/>
  <c r="BT5" i="2"/>
  <c r="BS5" i="2"/>
  <c r="BR5" i="2"/>
  <c r="BQ5" i="2"/>
  <c r="BP5" i="2"/>
  <c r="BO5" i="2"/>
  <c r="BN5" i="2"/>
  <c r="BM5" i="2"/>
  <c r="BX4" i="2"/>
  <c r="BW4" i="2"/>
  <c r="BV4" i="2"/>
  <c r="BU4" i="2"/>
  <c r="BT4" i="2"/>
  <c r="BS4" i="2"/>
  <c r="BR4" i="2"/>
  <c r="BQ4" i="2"/>
  <c r="BP4" i="2"/>
  <c r="BO4" i="2"/>
  <c r="BN4" i="2"/>
  <c r="BM4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 l="1"/>
  <c r="BL4" i="2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8" i="2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70" i="2" l="1"/>
  <c r="B71" i="2"/>
  <c r="B3" i="2" l="1"/>
  <c r="C3" i="2"/>
  <c r="D3" i="2"/>
  <c r="E3" i="2"/>
  <c r="F3" i="2"/>
  <c r="G3" i="2"/>
  <c r="H3" i="2"/>
  <c r="I3" i="2"/>
  <c r="J3" i="2"/>
  <c r="K3" i="2"/>
  <c r="L3" i="2"/>
  <c r="M3" i="2"/>
  <c r="B4" i="2"/>
  <c r="C4" i="2"/>
  <c r="D4" i="2"/>
  <c r="E4" i="2"/>
  <c r="F4" i="2"/>
  <c r="G4" i="2"/>
  <c r="H4" i="2"/>
  <c r="I4" i="2"/>
  <c r="J4" i="2"/>
  <c r="K4" i="2"/>
  <c r="L4" i="2"/>
  <c r="M4" i="2"/>
  <c r="B5" i="2"/>
  <c r="C5" i="2"/>
  <c r="D5" i="2"/>
  <c r="E5" i="2"/>
  <c r="F5" i="2"/>
  <c r="G5" i="2"/>
  <c r="H5" i="2"/>
  <c r="I5" i="2"/>
  <c r="J5" i="2"/>
  <c r="K5" i="2"/>
  <c r="L5" i="2"/>
  <c r="M5" i="2"/>
  <c r="B6" i="2"/>
  <c r="C6" i="2"/>
  <c r="D6" i="2"/>
  <c r="E6" i="2"/>
  <c r="F6" i="2"/>
  <c r="G6" i="2"/>
  <c r="H6" i="2"/>
  <c r="I6" i="2"/>
  <c r="J6" i="2"/>
  <c r="K6" i="2"/>
  <c r="L6" i="2"/>
  <c r="M6" i="2"/>
  <c r="B7" i="2"/>
  <c r="C7" i="2"/>
  <c r="D7" i="2"/>
  <c r="E7" i="2"/>
  <c r="F7" i="2"/>
  <c r="G7" i="2"/>
  <c r="H7" i="2"/>
  <c r="I7" i="2"/>
  <c r="J7" i="2"/>
  <c r="K7" i="2"/>
  <c r="L7" i="2"/>
  <c r="M7" i="2"/>
  <c r="B8" i="2"/>
  <c r="C8" i="2"/>
  <c r="D8" i="2"/>
  <c r="E8" i="2"/>
  <c r="F8" i="2"/>
  <c r="G8" i="2"/>
  <c r="H8" i="2"/>
  <c r="I8" i="2"/>
  <c r="J8" i="2"/>
  <c r="K8" i="2"/>
  <c r="L8" i="2"/>
  <c r="M8" i="2"/>
  <c r="B9" i="2"/>
  <c r="C9" i="2"/>
  <c r="D9" i="2"/>
  <c r="E9" i="2"/>
  <c r="F9" i="2"/>
  <c r="G9" i="2"/>
  <c r="H9" i="2"/>
  <c r="I9" i="2"/>
  <c r="J9" i="2"/>
  <c r="K9" i="2"/>
  <c r="L9" i="2"/>
  <c r="M9" i="2"/>
  <c r="B10" i="2"/>
  <c r="C10" i="2"/>
  <c r="D10" i="2"/>
  <c r="E10" i="2"/>
  <c r="F10" i="2"/>
  <c r="G10" i="2"/>
  <c r="H10" i="2"/>
  <c r="I10" i="2"/>
  <c r="J10" i="2"/>
  <c r="K10" i="2"/>
  <c r="L10" i="2"/>
  <c r="M10" i="2"/>
  <c r="B11" i="2"/>
  <c r="C11" i="2"/>
  <c r="D11" i="2"/>
  <c r="E11" i="2"/>
  <c r="F11" i="2"/>
  <c r="G11" i="2"/>
  <c r="H11" i="2"/>
  <c r="I11" i="2"/>
  <c r="J11" i="2"/>
  <c r="K11" i="2"/>
  <c r="L11" i="2"/>
  <c r="M11" i="2"/>
  <c r="B12" i="2"/>
  <c r="C12" i="2"/>
  <c r="D12" i="2"/>
  <c r="E12" i="2"/>
  <c r="F12" i="2"/>
  <c r="G12" i="2"/>
  <c r="H12" i="2"/>
  <c r="I12" i="2"/>
  <c r="J12" i="2"/>
  <c r="K12" i="2"/>
  <c r="L12" i="2"/>
  <c r="M12" i="2"/>
  <c r="B13" i="2"/>
  <c r="C13" i="2"/>
  <c r="D13" i="2"/>
  <c r="E13" i="2"/>
  <c r="F13" i="2"/>
  <c r="G13" i="2"/>
  <c r="H13" i="2"/>
  <c r="I13" i="2"/>
  <c r="J13" i="2"/>
  <c r="K13" i="2"/>
  <c r="L13" i="2"/>
  <c r="M13" i="2"/>
  <c r="B14" i="2"/>
  <c r="C14" i="2"/>
  <c r="D14" i="2"/>
  <c r="E14" i="2"/>
  <c r="F14" i="2"/>
  <c r="G14" i="2"/>
  <c r="H14" i="2"/>
  <c r="I14" i="2"/>
  <c r="J14" i="2"/>
  <c r="K14" i="2"/>
  <c r="L14" i="2"/>
  <c r="M14" i="2"/>
  <c r="B15" i="2"/>
  <c r="C15" i="2"/>
  <c r="D15" i="2"/>
  <c r="E15" i="2"/>
  <c r="F15" i="2"/>
  <c r="G15" i="2"/>
  <c r="H15" i="2"/>
  <c r="I15" i="2"/>
  <c r="J15" i="2"/>
  <c r="K15" i="2"/>
  <c r="L15" i="2"/>
  <c r="M15" i="2"/>
  <c r="B16" i="2"/>
  <c r="C16" i="2"/>
  <c r="D16" i="2"/>
  <c r="E16" i="2"/>
  <c r="F16" i="2"/>
  <c r="G16" i="2"/>
  <c r="H16" i="2"/>
  <c r="I16" i="2"/>
  <c r="J16" i="2"/>
  <c r="K16" i="2"/>
  <c r="L16" i="2"/>
  <c r="M16" i="2"/>
  <c r="B17" i="2"/>
  <c r="C17" i="2"/>
  <c r="D17" i="2"/>
  <c r="E17" i="2"/>
  <c r="F17" i="2"/>
  <c r="G17" i="2"/>
  <c r="H17" i="2"/>
  <c r="I17" i="2"/>
  <c r="J17" i="2"/>
  <c r="K17" i="2"/>
  <c r="L17" i="2"/>
  <c r="M17" i="2"/>
  <c r="B18" i="2"/>
  <c r="C18" i="2"/>
  <c r="D18" i="2"/>
  <c r="E18" i="2"/>
  <c r="F18" i="2"/>
  <c r="G18" i="2"/>
  <c r="H18" i="2"/>
  <c r="I18" i="2"/>
  <c r="J18" i="2"/>
  <c r="K18" i="2"/>
  <c r="L18" i="2"/>
  <c r="M18" i="2"/>
  <c r="B19" i="2"/>
  <c r="C19" i="2"/>
  <c r="D19" i="2"/>
  <c r="E19" i="2"/>
  <c r="F19" i="2"/>
  <c r="G19" i="2"/>
  <c r="H19" i="2"/>
  <c r="I19" i="2"/>
  <c r="J19" i="2"/>
  <c r="K19" i="2"/>
  <c r="L19" i="2"/>
  <c r="M19" i="2"/>
  <c r="B20" i="2"/>
  <c r="C20" i="2"/>
  <c r="D20" i="2"/>
  <c r="E20" i="2"/>
  <c r="F20" i="2"/>
  <c r="G20" i="2"/>
  <c r="H20" i="2"/>
  <c r="I20" i="2"/>
  <c r="J20" i="2"/>
  <c r="K20" i="2"/>
  <c r="L20" i="2"/>
  <c r="M20" i="2"/>
  <c r="B21" i="2"/>
  <c r="C21" i="2"/>
  <c r="D21" i="2"/>
  <c r="E21" i="2"/>
  <c r="F21" i="2"/>
  <c r="G21" i="2"/>
  <c r="H21" i="2"/>
  <c r="I21" i="2"/>
  <c r="J21" i="2"/>
  <c r="K21" i="2"/>
  <c r="L21" i="2"/>
  <c r="M21" i="2"/>
  <c r="B22" i="2"/>
  <c r="C22" i="2"/>
  <c r="D22" i="2"/>
  <c r="E22" i="2"/>
  <c r="F22" i="2"/>
  <c r="G22" i="2"/>
  <c r="H22" i="2"/>
  <c r="I22" i="2"/>
  <c r="J22" i="2"/>
  <c r="K22" i="2"/>
  <c r="L22" i="2"/>
  <c r="M22" i="2"/>
  <c r="B23" i="2"/>
  <c r="C23" i="2"/>
  <c r="D23" i="2"/>
  <c r="E23" i="2"/>
  <c r="F23" i="2"/>
  <c r="G23" i="2"/>
  <c r="H23" i="2"/>
  <c r="I23" i="2"/>
  <c r="J23" i="2"/>
  <c r="K23" i="2"/>
  <c r="L23" i="2"/>
  <c r="M23" i="2"/>
  <c r="B24" i="2"/>
  <c r="C24" i="2"/>
  <c r="D24" i="2"/>
  <c r="E24" i="2"/>
  <c r="F24" i="2"/>
  <c r="G24" i="2"/>
  <c r="H24" i="2"/>
  <c r="I24" i="2"/>
  <c r="J24" i="2"/>
  <c r="K24" i="2"/>
  <c r="L24" i="2"/>
  <c r="M24" i="2"/>
  <c r="B25" i="2"/>
  <c r="C25" i="2"/>
  <c r="D25" i="2"/>
  <c r="E25" i="2"/>
  <c r="F25" i="2"/>
  <c r="G25" i="2"/>
  <c r="H25" i="2"/>
  <c r="I25" i="2"/>
  <c r="J25" i="2"/>
  <c r="K25" i="2"/>
  <c r="L25" i="2"/>
  <c r="M25" i="2"/>
  <c r="B26" i="2"/>
  <c r="C26" i="2"/>
  <c r="D26" i="2"/>
  <c r="E26" i="2"/>
  <c r="F26" i="2"/>
  <c r="G26" i="2"/>
  <c r="H26" i="2"/>
  <c r="I26" i="2"/>
  <c r="J26" i="2"/>
  <c r="K26" i="2"/>
  <c r="L26" i="2"/>
  <c r="M26" i="2"/>
  <c r="B27" i="2"/>
  <c r="C27" i="2"/>
  <c r="D27" i="2"/>
  <c r="E27" i="2"/>
  <c r="F27" i="2"/>
  <c r="G27" i="2"/>
  <c r="H27" i="2"/>
  <c r="I27" i="2"/>
  <c r="J27" i="2"/>
  <c r="K27" i="2"/>
  <c r="L27" i="2"/>
  <c r="M27" i="2"/>
  <c r="B28" i="2"/>
  <c r="C28" i="2"/>
  <c r="D28" i="2"/>
  <c r="E28" i="2"/>
  <c r="F28" i="2"/>
  <c r="G28" i="2"/>
  <c r="H28" i="2"/>
  <c r="I28" i="2"/>
  <c r="J28" i="2"/>
  <c r="K28" i="2"/>
  <c r="L28" i="2"/>
  <c r="M28" i="2"/>
  <c r="B29" i="2"/>
  <c r="C29" i="2"/>
  <c r="D29" i="2"/>
  <c r="E29" i="2"/>
  <c r="F29" i="2"/>
  <c r="G29" i="2"/>
  <c r="H29" i="2"/>
  <c r="I29" i="2"/>
  <c r="J29" i="2"/>
  <c r="K29" i="2"/>
  <c r="L29" i="2"/>
  <c r="M29" i="2"/>
  <c r="B30" i="2"/>
  <c r="C30" i="2"/>
  <c r="D30" i="2"/>
  <c r="E30" i="2"/>
  <c r="F30" i="2"/>
  <c r="G30" i="2"/>
  <c r="H30" i="2"/>
  <c r="I30" i="2"/>
  <c r="J30" i="2"/>
  <c r="K30" i="2"/>
  <c r="L30" i="2"/>
  <c r="M30" i="2"/>
  <c r="B31" i="2"/>
  <c r="C31" i="2"/>
  <c r="D31" i="2"/>
  <c r="E31" i="2"/>
  <c r="F31" i="2"/>
  <c r="G31" i="2"/>
  <c r="H31" i="2"/>
  <c r="I31" i="2"/>
  <c r="J31" i="2"/>
  <c r="K31" i="2"/>
  <c r="L31" i="2"/>
  <c r="M31" i="2"/>
  <c r="B32" i="2"/>
  <c r="C32" i="2"/>
  <c r="D32" i="2"/>
  <c r="E32" i="2"/>
  <c r="F32" i="2"/>
  <c r="G32" i="2"/>
  <c r="H32" i="2"/>
  <c r="I32" i="2"/>
  <c r="J32" i="2"/>
  <c r="K32" i="2"/>
  <c r="L32" i="2"/>
  <c r="M32" i="2"/>
  <c r="B33" i="2"/>
  <c r="C33" i="2"/>
  <c r="D33" i="2"/>
  <c r="E33" i="2"/>
  <c r="F33" i="2"/>
  <c r="G33" i="2"/>
  <c r="H33" i="2"/>
  <c r="I33" i="2"/>
  <c r="J33" i="2"/>
  <c r="K33" i="2"/>
  <c r="L33" i="2"/>
  <c r="M33" i="2"/>
  <c r="B34" i="2"/>
  <c r="C34" i="2"/>
  <c r="D34" i="2"/>
  <c r="E34" i="2"/>
  <c r="F34" i="2"/>
  <c r="G34" i="2"/>
  <c r="H34" i="2"/>
  <c r="I34" i="2"/>
  <c r="J34" i="2"/>
  <c r="K34" i="2"/>
  <c r="L34" i="2"/>
  <c r="M34" i="2"/>
  <c r="B35" i="2"/>
  <c r="C35" i="2"/>
  <c r="D35" i="2"/>
  <c r="E35" i="2"/>
  <c r="F35" i="2"/>
  <c r="G35" i="2"/>
  <c r="H35" i="2"/>
  <c r="I35" i="2"/>
  <c r="J35" i="2"/>
  <c r="K35" i="2"/>
  <c r="L35" i="2"/>
  <c r="M35" i="2"/>
  <c r="B36" i="2"/>
  <c r="C36" i="2"/>
  <c r="D36" i="2"/>
  <c r="E36" i="2"/>
  <c r="F36" i="2"/>
  <c r="G36" i="2"/>
  <c r="H36" i="2"/>
  <c r="I36" i="2"/>
  <c r="J36" i="2"/>
  <c r="K36" i="2"/>
  <c r="L36" i="2"/>
  <c r="M36" i="2"/>
  <c r="B37" i="2"/>
  <c r="C37" i="2"/>
  <c r="D37" i="2"/>
  <c r="E37" i="2"/>
  <c r="F37" i="2"/>
  <c r="G37" i="2"/>
  <c r="H37" i="2"/>
  <c r="I37" i="2"/>
  <c r="J37" i="2"/>
  <c r="K37" i="2"/>
  <c r="L37" i="2"/>
  <c r="M37" i="2"/>
  <c r="B38" i="2"/>
  <c r="C38" i="2"/>
  <c r="D38" i="2"/>
  <c r="E38" i="2"/>
  <c r="F38" i="2"/>
  <c r="G38" i="2"/>
  <c r="H38" i="2"/>
  <c r="I38" i="2"/>
  <c r="J38" i="2"/>
  <c r="K38" i="2"/>
  <c r="L38" i="2"/>
  <c r="M38" i="2"/>
  <c r="B39" i="2"/>
  <c r="C39" i="2"/>
  <c r="D39" i="2"/>
  <c r="E39" i="2"/>
  <c r="F39" i="2"/>
  <c r="G39" i="2"/>
  <c r="H39" i="2"/>
  <c r="I39" i="2"/>
  <c r="J39" i="2"/>
  <c r="K39" i="2"/>
  <c r="L39" i="2"/>
  <c r="M39" i="2"/>
  <c r="B40" i="2"/>
  <c r="C40" i="2"/>
  <c r="D40" i="2"/>
  <c r="E40" i="2"/>
  <c r="F40" i="2"/>
  <c r="G40" i="2"/>
  <c r="H40" i="2"/>
  <c r="I40" i="2"/>
  <c r="J40" i="2"/>
  <c r="K40" i="2"/>
  <c r="L40" i="2"/>
  <c r="M40" i="2"/>
  <c r="B41" i="2"/>
  <c r="C41" i="2"/>
  <c r="D41" i="2"/>
  <c r="E41" i="2"/>
  <c r="F41" i="2"/>
  <c r="G41" i="2"/>
  <c r="H41" i="2"/>
  <c r="I41" i="2"/>
  <c r="J41" i="2"/>
  <c r="K41" i="2"/>
  <c r="L41" i="2"/>
  <c r="M41" i="2"/>
  <c r="B42" i="2"/>
  <c r="C42" i="2"/>
  <c r="D42" i="2"/>
  <c r="E42" i="2"/>
  <c r="F42" i="2"/>
  <c r="G42" i="2"/>
  <c r="H42" i="2"/>
  <c r="I42" i="2"/>
  <c r="J42" i="2"/>
  <c r="K42" i="2"/>
  <c r="L42" i="2"/>
  <c r="M42" i="2"/>
  <c r="B43" i="2"/>
  <c r="C43" i="2"/>
  <c r="D43" i="2"/>
  <c r="E43" i="2"/>
  <c r="F43" i="2"/>
  <c r="G43" i="2"/>
  <c r="H43" i="2"/>
  <c r="I43" i="2"/>
  <c r="J43" i="2"/>
  <c r="K43" i="2"/>
  <c r="L43" i="2"/>
  <c r="M43" i="2"/>
  <c r="B44" i="2"/>
  <c r="C44" i="2"/>
  <c r="D44" i="2"/>
  <c r="E44" i="2"/>
  <c r="F44" i="2"/>
  <c r="G44" i="2"/>
  <c r="H44" i="2"/>
  <c r="I44" i="2"/>
  <c r="J44" i="2"/>
  <c r="K44" i="2"/>
  <c r="L44" i="2"/>
  <c r="M44" i="2"/>
  <c r="B45" i="2"/>
  <c r="C45" i="2"/>
  <c r="D45" i="2"/>
  <c r="E45" i="2"/>
  <c r="F45" i="2"/>
  <c r="G45" i="2"/>
  <c r="H45" i="2"/>
  <c r="I45" i="2"/>
  <c r="J45" i="2"/>
  <c r="K45" i="2"/>
  <c r="L45" i="2"/>
  <c r="M45" i="2"/>
  <c r="B46" i="2"/>
  <c r="C46" i="2"/>
  <c r="D46" i="2"/>
  <c r="E46" i="2"/>
  <c r="F46" i="2"/>
  <c r="G46" i="2"/>
  <c r="H46" i="2"/>
  <c r="I46" i="2"/>
  <c r="J46" i="2"/>
  <c r="K46" i="2"/>
  <c r="L46" i="2"/>
  <c r="M46" i="2"/>
  <c r="B47" i="2"/>
  <c r="C47" i="2"/>
  <c r="D47" i="2"/>
  <c r="E47" i="2"/>
  <c r="F47" i="2"/>
  <c r="G47" i="2"/>
  <c r="H47" i="2"/>
  <c r="I47" i="2"/>
  <c r="J47" i="2"/>
  <c r="K47" i="2"/>
  <c r="L47" i="2"/>
  <c r="M47" i="2"/>
  <c r="B48" i="2"/>
  <c r="C48" i="2"/>
  <c r="D48" i="2"/>
  <c r="E48" i="2"/>
  <c r="F48" i="2"/>
  <c r="G48" i="2"/>
  <c r="H48" i="2"/>
  <c r="I48" i="2"/>
  <c r="J48" i="2"/>
  <c r="K48" i="2"/>
  <c r="L48" i="2"/>
  <c r="M48" i="2"/>
  <c r="B49" i="2"/>
  <c r="C49" i="2"/>
  <c r="D49" i="2"/>
  <c r="E49" i="2"/>
  <c r="F49" i="2"/>
  <c r="G49" i="2"/>
  <c r="H49" i="2"/>
  <c r="I49" i="2"/>
  <c r="J49" i="2"/>
  <c r="K49" i="2"/>
  <c r="L49" i="2"/>
  <c r="M49" i="2"/>
  <c r="B50" i="2"/>
  <c r="C50" i="2"/>
  <c r="D50" i="2"/>
  <c r="E50" i="2"/>
  <c r="F50" i="2"/>
  <c r="G50" i="2"/>
  <c r="H50" i="2"/>
  <c r="I50" i="2"/>
  <c r="J50" i="2"/>
  <c r="K50" i="2"/>
  <c r="L50" i="2"/>
  <c r="M50" i="2"/>
  <c r="B51" i="2"/>
  <c r="C51" i="2"/>
  <c r="D51" i="2"/>
  <c r="E51" i="2"/>
  <c r="F51" i="2"/>
  <c r="G51" i="2"/>
  <c r="H51" i="2"/>
  <c r="I51" i="2"/>
  <c r="J51" i="2"/>
  <c r="K51" i="2"/>
  <c r="L51" i="2"/>
  <c r="M51" i="2"/>
  <c r="B52" i="2"/>
  <c r="C52" i="2"/>
  <c r="D52" i="2"/>
  <c r="E52" i="2"/>
  <c r="F52" i="2"/>
  <c r="G52" i="2"/>
  <c r="H52" i="2"/>
  <c r="I52" i="2"/>
  <c r="J52" i="2"/>
  <c r="K52" i="2"/>
  <c r="L52" i="2"/>
  <c r="M52" i="2"/>
  <c r="B53" i="2"/>
  <c r="C53" i="2"/>
  <c r="D53" i="2"/>
  <c r="E53" i="2"/>
  <c r="F53" i="2"/>
  <c r="G53" i="2"/>
  <c r="H53" i="2"/>
  <c r="I53" i="2"/>
  <c r="J53" i="2"/>
  <c r="K53" i="2"/>
  <c r="L53" i="2"/>
  <c r="M53" i="2"/>
  <c r="B54" i="2"/>
  <c r="C54" i="2"/>
  <c r="D54" i="2"/>
  <c r="E54" i="2"/>
  <c r="F54" i="2"/>
  <c r="G54" i="2"/>
  <c r="H54" i="2"/>
  <c r="I54" i="2"/>
  <c r="J54" i="2"/>
  <c r="K54" i="2"/>
  <c r="L54" i="2"/>
  <c r="M54" i="2"/>
  <c r="B55" i="2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C70" i="2"/>
  <c r="D70" i="2"/>
  <c r="E70" i="2"/>
  <c r="F70" i="2"/>
  <c r="G70" i="2"/>
  <c r="H70" i="2"/>
  <c r="I70" i="2"/>
  <c r="J70" i="2"/>
  <c r="K70" i="2"/>
  <c r="L70" i="2"/>
  <c r="M70" i="2"/>
  <c r="C71" i="2"/>
  <c r="D71" i="2"/>
  <c r="E71" i="2"/>
  <c r="F71" i="2"/>
  <c r="G71" i="2"/>
  <c r="H71" i="2"/>
  <c r="I71" i="2"/>
  <c r="J71" i="2"/>
  <c r="K71" i="2"/>
  <c r="L71" i="2"/>
  <c r="M71" i="2"/>
  <c r="B72" i="2"/>
  <c r="C72" i="2"/>
  <c r="D72" i="2"/>
  <c r="E72" i="2"/>
  <c r="F72" i="2"/>
  <c r="G72" i="2"/>
  <c r="H72" i="2"/>
  <c r="I72" i="2"/>
  <c r="J72" i="2"/>
  <c r="K72" i="2"/>
  <c r="L72" i="2"/>
  <c r="M72" i="2"/>
  <c r="B73" i="2"/>
  <c r="C73" i="2"/>
  <c r="D73" i="2"/>
  <c r="E73" i="2"/>
  <c r="F73" i="2"/>
  <c r="G73" i="2"/>
  <c r="H73" i="2"/>
  <c r="I73" i="2"/>
  <c r="J73" i="2"/>
  <c r="K73" i="2"/>
  <c r="L73" i="2"/>
  <c r="M73" i="2"/>
  <c r="B74" i="2"/>
  <c r="C74" i="2"/>
  <c r="D74" i="2"/>
  <c r="E74" i="2"/>
  <c r="F74" i="2"/>
  <c r="G74" i="2"/>
  <c r="H74" i="2"/>
  <c r="I74" i="2"/>
  <c r="J74" i="2"/>
  <c r="K74" i="2"/>
  <c r="L74" i="2"/>
  <c r="M74" i="2"/>
  <c r="B75" i="2"/>
  <c r="C75" i="2"/>
  <c r="D75" i="2"/>
  <c r="E75" i="2"/>
  <c r="F75" i="2"/>
  <c r="G75" i="2"/>
  <c r="H75" i="2"/>
  <c r="I75" i="2"/>
  <c r="J75" i="2"/>
  <c r="K75" i="2"/>
  <c r="L75" i="2"/>
  <c r="M75" i="2"/>
  <c r="B76" i="2"/>
  <c r="C76" i="2"/>
  <c r="D76" i="2"/>
  <c r="E76" i="2"/>
  <c r="F76" i="2"/>
  <c r="G76" i="2"/>
  <c r="H76" i="2"/>
  <c r="I76" i="2"/>
  <c r="J76" i="2"/>
  <c r="K76" i="2"/>
  <c r="L76" i="2"/>
  <c r="M76" i="2"/>
  <c r="B77" i="2"/>
  <c r="C77" i="2"/>
  <c r="D77" i="2"/>
  <c r="E77" i="2"/>
  <c r="F77" i="2"/>
  <c r="G77" i="2"/>
  <c r="H77" i="2"/>
  <c r="I77" i="2"/>
  <c r="J77" i="2"/>
  <c r="K77" i="2"/>
  <c r="L77" i="2"/>
  <c r="M77" i="2"/>
  <c r="B78" i="2"/>
  <c r="C78" i="2"/>
  <c r="D78" i="2"/>
  <c r="E78" i="2"/>
  <c r="F78" i="2"/>
  <c r="G78" i="2"/>
  <c r="H78" i="2"/>
  <c r="I78" i="2"/>
  <c r="J78" i="2"/>
  <c r="K78" i="2"/>
  <c r="L78" i="2"/>
  <c r="M78" i="2"/>
  <c r="B79" i="2"/>
  <c r="C79" i="2"/>
  <c r="D79" i="2"/>
  <c r="E79" i="2"/>
  <c r="F79" i="2"/>
  <c r="G79" i="2"/>
  <c r="H79" i="2"/>
  <c r="I79" i="2"/>
  <c r="J79" i="2"/>
  <c r="K79" i="2"/>
  <c r="L79" i="2"/>
  <c r="M79" i="2"/>
  <c r="B80" i="2"/>
  <c r="C80" i="2"/>
  <c r="D80" i="2"/>
  <c r="E80" i="2"/>
  <c r="F80" i="2"/>
  <c r="G80" i="2"/>
  <c r="H80" i="2"/>
  <c r="I80" i="2"/>
  <c r="J80" i="2"/>
  <c r="K80" i="2"/>
  <c r="L80" i="2"/>
  <c r="M80" i="2"/>
  <c r="B81" i="2"/>
  <c r="C81" i="2"/>
  <c r="D81" i="2"/>
  <c r="E81" i="2"/>
  <c r="F81" i="2"/>
  <c r="G81" i="2"/>
  <c r="H81" i="2"/>
  <c r="I81" i="2"/>
  <c r="J81" i="2"/>
  <c r="K81" i="2"/>
  <c r="L81" i="2"/>
  <c r="M81" i="2"/>
  <c r="B82" i="2"/>
  <c r="C82" i="2"/>
  <c r="D82" i="2"/>
  <c r="E82" i="2"/>
  <c r="F82" i="2"/>
  <c r="G82" i="2"/>
  <c r="H82" i="2"/>
  <c r="I82" i="2"/>
  <c r="J82" i="2"/>
  <c r="K82" i="2"/>
  <c r="L82" i="2"/>
  <c r="M82" i="2"/>
  <c r="B83" i="2"/>
  <c r="C83" i="2"/>
  <c r="D83" i="2"/>
  <c r="E83" i="2"/>
  <c r="F83" i="2"/>
  <c r="G83" i="2"/>
  <c r="H83" i="2"/>
  <c r="I83" i="2"/>
  <c r="J83" i="2"/>
  <c r="K83" i="2"/>
  <c r="L83" i="2"/>
  <c r="M83" i="2"/>
  <c r="B84" i="2"/>
  <c r="C84" i="2"/>
  <c r="D84" i="2"/>
  <c r="E84" i="2"/>
  <c r="F84" i="2"/>
  <c r="G84" i="2"/>
  <c r="H84" i="2"/>
  <c r="I84" i="2"/>
  <c r="J84" i="2"/>
  <c r="K84" i="2"/>
  <c r="L84" i="2"/>
  <c r="M84" i="2"/>
  <c r="B85" i="2"/>
  <c r="C85" i="2"/>
  <c r="D85" i="2"/>
  <c r="E85" i="2"/>
  <c r="F85" i="2"/>
  <c r="G85" i="2"/>
  <c r="H85" i="2"/>
  <c r="I85" i="2"/>
  <c r="J85" i="2"/>
  <c r="K85" i="2"/>
  <c r="L85" i="2"/>
  <c r="M85" i="2"/>
  <c r="B86" i="2"/>
  <c r="C86" i="2"/>
  <c r="D86" i="2"/>
  <c r="E86" i="2"/>
  <c r="F86" i="2"/>
  <c r="G86" i="2"/>
  <c r="H86" i="2"/>
  <c r="I86" i="2"/>
  <c r="J86" i="2"/>
  <c r="K86" i="2"/>
  <c r="L86" i="2"/>
  <c r="M86" i="2"/>
  <c r="B87" i="2"/>
  <c r="C87" i="2"/>
  <c r="D87" i="2"/>
  <c r="E87" i="2"/>
  <c r="F87" i="2"/>
  <c r="G87" i="2"/>
  <c r="H87" i="2"/>
  <c r="I87" i="2"/>
  <c r="J87" i="2"/>
  <c r="K87" i="2"/>
  <c r="L87" i="2"/>
  <c r="M87" i="2"/>
  <c r="B88" i="2"/>
  <c r="C88" i="2"/>
  <c r="D88" i="2"/>
  <c r="E88" i="2"/>
  <c r="F88" i="2"/>
  <c r="G88" i="2"/>
  <c r="H88" i="2"/>
  <c r="I88" i="2"/>
  <c r="J88" i="2"/>
  <c r="K88" i="2"/>
  <c r="L88" i="2"/>
  <c r="M88" i="2"/>
  <c r="B89" i="2"/>
  <c r="C89" i="2"/>
  <c r="D89" i="2"/>
  <c r="E89" i="2"/>
  <c r="F89" i="2"/>
  <c r="G89" i="2"/>
  <c r="H89" i="2"/>
  <c r="I89" i="2"/>
  <c r="J89" i="2"/>
  <c r="K89" i="2"/>
  <c r="L89" i="2"/>
  <c r="M89" i="2"/>
  <c r="B90" i="2"/>
  <c r="C90" i="2"/>
  <c r="D90" i="2"/>
  <c r="E90" i="2"/>
  <c r="F90" i="2"/>
  <c r="G90" i="2"/>
  <c r="H90" i="2"/>
  <c r="I90" i="2"/>
  <c r="J90" i="2"/>
  <c r="K90" i="2"/>
  <c r="L90" i="2"/>
  <c r="M90" i="2"/>
  <c r="O3" i="2" l="1"/>
  <c r="P3" i="2"/>
  <c r="Q3" i="2"/>
  <c r="R3" i="2"/>
  <c r="S3" i="2"/>
  <c r="T3" i="2"/>
  <c r="U3" i="2"/>
  <c r="V3" i="2"/>
  <c r="W3" i="2"/>
  <c r="X3" i="2"/>
  <c r="Y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Z3" i="2"/>
  <c r="BA3" i="2"/>
  <c r="BB3" i="2"/>
  <c r="BC3" i="2"/>
  <c r="BD3" i="2"/>
  <c r="BE3" i="2"/>
  <c r="BF3" i="2"/>
  <c r="O4" i="2"/>
  <c r="P4" i="2"/>
  <c r="Q4" i="2"/>
  <c r="R4" i="2"/>
  <c r="S4" i="2"/>
  <c r="T4" i="2"/>
  <c r="U4" i="2"/>
  <c r="V4" i="2"/>
  <c r="W4" i="2"/>
  <c r="X4" i="2"/>
  <c r="Y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Z4" i="2"/>
  <c r="BA4" i="2"/>
  <c r="BB4" i="2"/>
  <c r="BC4" i="2"/>
  <c r="BD4" i="2"/>
  <c r="BE4" i="2"/>
  <c r="BF4" i="2"/>
  <c r="O5" i="2"/>
  <c r="P5" i="2"/>
  <c r="Q5" i="2"/>
  <c r="R5" i="2"/>
  <c r="S5" i="2"/>
  <c r="T5" i="2"/>
  <c r="U5" i="2"/>
  <c r="V5" i="2"/>
  <c r="W5" i="2"/>
  <c r="X5" i="2"/>
  <c r="Y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Z5" i="2"/>
  <c r="BA5" i="2"/>
  <c r="BB5" i="2"/>
  <c r="BC5" i="2"/>
  <c r="BD5" i="2"/>
  <c r="BE5" i="2"/>
  <c r="BF5" i="2"/>
  <c r="O6" i="2"/>
  <c r="P6" i="2"/>
  <c r="Q6" i="2"/>
  <c r="R6" i="2"/>
  <c r="S6" i="2"/>
  <c r="T6" i="2"/>
  <c r="U6" i="2"/>
  <c r="V6" i="2"/>
  <c r="W6" i="2"/>
  <c r="X6" i="2"/>
  <c r="Y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Z6" i="2"/>
  <c r="BA6" i="2"/>
  <c r="BB6" i="2"/>
  <c r="BC6" i="2"/>
  <c r="BD6" i="2"/>
  <c r="BE6" i="2"/>
  <c r="BF6" i="2"/>
  <c r="O7" i="2"/>
  <c r="P7" i="2"/>
  <c r="Q7" i="2"/>
  <c r="R7" i="2"/>
  <c r="S7" i="2"/>
  <c r="T7" i="2"/>
  <c r="U7" i="2"/>
  <c r="V7" i="2"/>
  <c r="W7" i="2"/>
  <c r="X7" i="2"/>
  <c r="Y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Z7" i="2"/>
  <c r="BA7" i="2"/>
  <c r="BB7" i="2"/>
  <c r="BC7" i="2"/>
  <c r="BD7" i="2"/>
  <c r="BE7" i="2"/>
  <c r="BF7" i="2"/>
  <c r="O8" i="2"/>
  <c r="P8" i="2"/>
  <c r="Q8" i="2"/>
  <c r="R8" i="2"/>
  <c r="S8" i="2"/>
  <c r="T8" i="2"/>
  <c r="U8" i="2"/>
  <c r="V8" i="2"/>
  <c r="W8" i="2"/>
  <c r="X8" i="2"/>
  <c r="Y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Z8" i="2"/>
  <c r="BA8" i="2"/>
  <c r="BB8" i="2"/>
  <c r="BC8" i="2"/>
  <c r="BD8" i="2"/>
  <c r="BE8" i="2"/>
  <c r="BF8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Z9" i="2"/>
  <c r="BA9" i="2"/>
  <c r="BB9" i="2"/>
  <c r="BC9" i="2"/>
  <c r="BD9" i="2"/>
  <c r="BE9" i="2"/>
  <c r="BF9" i="2"/>
  <c r="O10" i="2"/>
  <c r="P10" i="2"/>
  <c r="Q10" i="2"/>
  <c r="R10" i="2"/>
  <c r="S10" i="2"/>
  <c r="T10" i="2"/>
  <c r="U10" i="2"/>
  <c r="V10" i="2"/>
  <c r="W10" i="2"/>
  <c r="X10" i="2"/>
  <c r="Y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Z10" i="2"/>
  <c r="BA10" i="2"/>
  <c r="BB10" i="2"/>
  <c r="BC10" i="2"/>
  <c r="BD10" i="2"/>
  <c r="BE10" i="2"/>
  <c r="BF10" i="2"/>
  <c r="O11" i="2"/>
  <c r="P11" i="2"/>
  <c r="Q11" i="2"/>
  <c r="R11" i="2"/>
  <c r="S11" i="2"/>
  <c r="T11" i="2"/>
  <c r="U11" i="2"/>
  <c r="V11" i="2"/>
  <c r="W11" i="2"/>
  <c r="X11" i="2"/>
  <c r="Y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Z11" i="2"/>
  <c r="BA11" i="2"/>
  <c r="BB11" i="2"/>
  <c r="BC11" i="2"/>
  <c r="BD11" i="2"/>
  <c r="BE11" i="2"/>
  <c r="BF11" i="2"/>
  <c r="O12" i="2"/>
  <c r="P12" i="2"/>
  <c r="Q12" i="2"/>
  <c r="R12" i="2"/>
  <c r="S12" i="2"/>
  <c r="T12" i="2"/>
  <c r="U12" i="2"/>
  <c r="V12" i="2"/>
  <c r="W12" i="2"/>
  <c r="X12" i="2"/>
  <c r="Y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Z12" i="2"/>
  <c r="BA12" i="2"/>
  <c r="BB12" i="2"/>
  <c r="BC12" i="2"/>
  <c r="BD12" i="2"/>
  <c r="BE12" i="2"/>
  <c r="BF12" i="2"/>
  <c r="O13" i="2"/>
  <c r="P13" i="2"/>
  <c r="Q13" i="2"/>
  <c r="R13" i="2"/>
  <c r="S13" i="2"/>
  <c r="T13" i="2"/>
  <c r="U13" i="2"/>
  <c r="V13" i="2"/>
  <c r="W13" i="2"/>
  <c r="X13" i="2"/>
  <c r="Y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Z13" i="2"/>
  <c r="BA13" i="2"/>
  <c r="BB13" i="2"/>
  <c r="BC13" i="2"/>
  <c r="BD13" i="2"/>
  <c r="BE13" i="2"/>
  <c r="BF13" i="2"/>
  <c r="O14" i="2"/>
  <c r="P14" i="2"/>
  <c r="Q14" i="2"/>
  <c r="R14" i="2"/>
  <c r="S14" i="2"/>
  <c r="T14" i="2"/>
  <c r="U14" i="2"/>
  <c r="V14" i="2"/>
  <c r="W14" i="2"/>
  <c r="X14" i="2"/>
  <c r="Y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Z14" i="2"/>
  <c r="BA14" i="2"/>
  <c r="BB14" i="2"/>
  <c r="BC14" i="2"/>
  <c r="BD14" i="2"/>
  <c r="BE14" i="2"/>
  <c r="BF14" i="2"/>
  <c r="O15" i="2"/>
  <c r="P15" i="2"/>
  <c r="Q15" i="2"/>
  <c r="R15" i="2"/>
  <c r="S15" i="2"/>
  <c r="T15" i="2"/>
  <c r="U15" i="2"/>
  <c r="V15" i="2"/>
  <c r="W15" i="2"/>
  <c r="X15" i="2"/>
  <c r="Y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Z15" i="2"/>
  <c r="BA15" i="2"/>
  <c r="BB15" i="2"/>
  <c r="BC15" i="2"/>
  <c r="BD15" i="2"/>
  <c r="BE15" i="2"/>
  <c r="BF15" i="2"/>
  <c r="O16" i="2"/>
  <c r="P16" i="2"/>
  <c r="Q16" i="2"/>
  <c r="R16" i="2"/>
  <c r="S16" i="2"/>
  <c r="T16" i="2"/>
  <c r="U16" i="2"/>
  <c r="V16" i="2"/>
  <c r="W16" i="2"/>
  <c r="X16" i="2"/>
  <c r="Y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Z16" i="2"/>
  <c r="BA16" i="2"/>
  <c r="BB16" i="2"/>
  <c r="BC16" i="2"/>
  <c r="BD16" i="2"/>
  <c r="BE16" i="2"/>
  <c r="BF16" i="2"/>
  <c r="O17" i="2"/>
  <c r="P17" i="2"/>
  <c r="Q17" i="2"/>
  <c r="R17" i="2"/>
  <c r="S17" i="2"/>
  <c r="T17" i="2"/>
  <c r="U17" i="2"/>
  <c r="V17" i="2"/>
  <c r="W17" i="2"/>
  <c r="X17" i="2"/>
  <c r="Y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Z17" i="2"/>
  <c r="BA17" i="2"/>
  <c r="BB17" i="2"/>
  <c r="BC17" i="2"/>
  <c r="BD17" i="2"/>
  <c r="BE17" i="2"/>
  <c r="BF17" i="2"/>
  <c r="O18" i="2"/>
  <c r="P18" i="2"/>
  <c r="Q18" i="2"/>
  <c r="R18" i="2"/>
  <c r="S18" i="2"/>
  <c r="T18" i="2"/>
  <c r="U18" i="2"/>
  <c r="V18" i="2"/>
  <c r="W18" i="2"/>
  <c r="X18" i="2"/>
  <c r="Y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Z18" i="2"/>
  <c r="BA18" i="2"/>
  <c r="BB18" i="2"/>
  <c r="BC18" i="2"/>
  <c r="BD18" i="2"/>
  <c r="BE18" i="2"/>
  <c r="BF18" i="2"/>
  <c r="O19" i="2"/>
  <c r="P19" i="2"/>
  <c r="Q19" i="2"/>
  <c r="R19" i="2"/>
  <c r="S19" i="2"/>
  <c r="T19" i="2"/>
  <c r="U19" i="2"/>
  <c r="V19" i="2"/>
  <c r="W19" i="2"/>
  <c r="X19" i="2"/>
  <c r="Y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Z19" i="2"/>
  <c r="BA19" i="2"/>
  <c r="BB19" i="2"/>
  <c r="BC19" i="2"/>
  <c r="BD19" i="2"/>
  <c r="BE19" i="2"/>
  <c r="BF19" i="2"/>
  <c r="O20" i="2"/>
  <c r="P20" i="2"/>
  <c r="Q20" i="2"/>
  <c r="R20" i="2"/>
  <c r="S20" i="2"/>
  <c r="T20" i="2"/>
  <c r="U20" i="2"/>
  <c r="V20" i="2"/>
  <c r="W20" i="2"/>
  <c r="X20" i="2"/>
  <c r="Y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Z20" i="2"/>
  <c r="BA20" i="2"/>
  <c r="BB20" i="2"/>
  <c r="BC20" i="2"/>
  <c r="BD20" i="2"/>
  <c r="BE20" i="2"/>
  <c r="BF20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Z21" i="2"/>
  <c r="BA21" i="2"/>
  <c r="BB21" i="2"/>
  <c r="BC21" i="2"/>
  <c r="BD21" i="2"/>
  <c r="BE21" i="2"/>
  <c r="BF21" i="2"/>
  <c r="O22" i="2"/>
  <c r="P22" i="2"/>
  <c r="Q22" i="2"/>
  <c r="R22" i="2"/>
  <c r="S22" i="2"/>
  <c r="T22" i="2"/>
  <c r="U22" i="2"/>
  <c r="V22" i="2"/>
  <c r="W22" i="2"/>
  <c r="X22" i="2"/>
  <c r="Y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Z22" i="2"/>
  <c r="BA22" i="2"/>
  <c r="BB22" i="2"/>
  <c r="BC22" i="2"/>
  <c r="BD22" i="2"/>
  <c r="BE22" i="2"/>
  <c r="BF22" i="2"/>
  <c r="O23" i="2"/>
  <c r="P23" i="2"/>
  <c r="Q23" i="2"/>
  <c r="R23" i="2"/>
  <c r="S23" i="2"/>
  <c r="T23" i="2"/>
  <c r="U23" i="2"/>
  <c r="V23" i="2"/>
  <c r="W23" i="2"/>
  <c r="X23" i="2"/>
  <c r="Y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Z23" i="2"/>
  <c r="BA23" i="2"/>
  <c r="BB23" i="2"/>
  <c r="BC23" i="2"/>
  <c r="BD23" i="2"/>
  <c r="BE23" i="2"/>
  <c r="BF23" i="2"/>
  <c r="O24" i="2"/>
  <c r="P24" i="2"/>
  <c r="Q24" i="2"/>
  <c r="R24" i="2"/>
  <c r="S24" i="2"/>
  <c r="T24" i="2"/>
  <c r="U24" i="2"/>
  <c r="V24" i="2"/>
  <c r="W24" i="2"/>
  <c r="X24" i="2"/>
  <c r="Y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Z24" i="2"/>
  <c r="BA24" i="2"/>
  <c r="BB24" i="2"/>
  <c r="BC24" i="2"/>
  <c r="BD24" i="2"/>
  <c r="BE24" i="2"/>
  <c r="BF24" i="2"/>
  <c r="O25" i="2"/>
  <c r="P25" i="2"/>
  <c r="Q25" i="2"/>
  <c r="R25" i="2"/>
  <c r="S25" i="2"/>
  <c r="T25" i="2"/>
  <c r="U25" i="2"/>
  <c r="V25" i="2"/>
  <c r="W25" i="2"/>
  <c r="X25" i="2"/>
  <c r="Y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Z25" i="2"/>
  <c r="BA25" i="2"/>
  <c r="BB25" i="2"/>
  <c r="BC25" i="2"/>
  <c r="BD25" i="2"/>
  <c r="BE25" i="2"/>
  <c r="BF25" i="2"/>
  <c r="O26" i="2"/>
  <c r="P26" i="2"/>
  <c r="Q26" i="2"/>
  <c r="R26" i="2"/>
  <c r="S26" i="2"/>
  <c r="T26" i="2"/>
  <c r="U26" i="2"/>
  <c r="V26" i="2"/>
  <c r="W26" i="2"/>
  <c r="X26" i="2"/>
  <c r="Y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Z26" i="2"/>
  <c r="BA26" i="2"/>
  <c r="BB26" i="2"/>
  <c r="BC26" i="2"/>
  <c r="BD26" i="2"/>
  <c r="BE26" i="2"/>
  <c r="BF26" i="2"/>
  <c r="O27" i="2"/>
  <c r="P27" i="2"/>
  <c r="Q27" i="2"/>
  <c r="R27" i="2"/>
  <c r="S27" i="2"/>
  <c r="T27" i="2"/>
  <c r="U27" i="2"/>
  <c r="V27" i="2"/>
  <c r="W27" i="2"/>
  <c r="X27" i="2"/>
  <c r="Y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Z27" i="2"/>
  <c r="BA27" i="2"/>
  <c r="BB27" i="2"/>
  <c r="BC27" i="2"/>
  <c r="BD27" i="2"/>
  <c r="BE27" i="2"/>
  <c r="BF27" i="2"/>
  <c r="O28" i="2"/>
  <c r="P28" i="2"/>
  <c r="Q28" i="2"/>
  <c r="R28" i="2"/>
  <c r="S28" i="2"/>
  <c r="T28" i="2"/>
  <c r="U28" i="2"/>
  <c r="V28" i="2"/>
  <c r="W28" i="2"/>
  <c r="X28" i="2"/>
  <c r="Y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Z28" i="2"/>
  <c r="BA28" i="2"/>
  <c r="BB28" i="2"/>
  <c r="BC28" i="2"/>
  <c r="BD28" i="2"/>
  <c r="BE28" i="2"/>
  <c r="BF28" i="2"/>
  <c r="O29" i="2"/>
  <c r="P29" i="2"/>
  <c r="Q29" i="2"/>
  <c r="R29" i="2"/>
  <c r="S29" i="2"/>
  <c r="T29" i="2"/>
  <c r="U29" i="2"/>
  <c r="V29" i="2"/>
  <c r="W29" i="2"/>
  <c r="X29" i="2"/>
  <c r="Y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Z29" i="2"/>
  <c r="BA29" i="2"/>
  <c r="BB29" i="2"/>
  <c r="BC29" i="2"/>
  <c r="BD29" i="2"/>
  <c r="BE29" i="2"/>
  <c r="BF29" i="2"/>
  <c r="O30" i="2"/>
  <c r="P30" i="2"/>
  <c r="Q30" i="2"/>
  <c r="R30" i="2"/>
  <c r="S30" i="2"/>
  <c r="T30" i="2"/>
  <c r="U30" i="2"/>
  <c r="V30" i="2"/>
  <c r="W30" i="2"/>
  <c r="X30" i="2"/>
  <c r="Y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Z30" i="2"/>
  <c r="BA30" i="2"/>
  <c r="BB30" i="2"/>
  <c r="BC30" i="2"/>
  <c r="BD30" i="2"/>
  <c r="BE30" i="2"/>
  <c r="BF30" i="2"/>
  <c r="O31" i="2"/>
  <c r="P31" i="2"/>
  <c r="Q31" i="2"/>
  <c r="R31" i="2"/>
  <c r="S31" i="2"/>
  <c r="T31" i="2"/>
  <c r="U31" i="2"/>
  <c r="V31" i="2"/>
  <c r="W31" i="2"/>
  <c r="X31" i="2"/>
  <c r="Y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Z31" i="2"/>
  <c r="BA31" i="2"/>
  <c r="BB31" i="2"/>
  <c r="BC31" i="2"/>
  <c r="BD31" i="2"/>
  <c r="BE31" i="2"/>
  <c r="BF31" i="2"/>
  <c r="O32" i="2"/>
  <c r="P32" i="2"/>
  <c r="Q32" i="2"/>
  <c r="R32" i="2"/>
  <c r="S32" i="2"/>
  <c r="T32" i="2"/>
  <c r="U32" i="2"/>
  <c r="V32" i="2"/>
  <c r="W32" i="2"/>
  <c r="X32" i="2"/>
  <c r="Y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Z32" i="2"/>
  <c r="BA32" i="2"/>
  <c r="BB32" i="2"/>
  <c r="BC32" i="2"/>
  <c r="BD32" i="2"/>
  <c r="BE32" i="2"/>
  <c r="BF32" i="2"/>
  <c r="O33" i="2"/>
  <c r="P33" i="2"/>
  <c r="Q33" i="2"/>
  <c r="R33" i="2"/>
  <c r="S33" i="2"/>
  <c r="T33" i="2"/>
  <c r="U33" i="2"/>
  <c r="V33" i="2"/>
  <c r="W33" i="2"/>
  <c r="X33" i="2"/>
  <c r="Y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Z33" i="2"/>
  <c r="BA33" i="2"/>
  <c r="BB33" i="2"/>
  <c r="BC33" i="2"/>
  <c r="BD33" i="2"/>
  <c r="BE33" i="2"/>
  <c r="BF33" i="2"/>
  <c r="O34" i="2"/>
  <c r="P34" i="2"/>
  <c r="Q34" i="2"/>
  <c r="R34" i="2"/>
  <c r="S34" i="2"/>
  <c r="T34" i="2"/>
  <c r="U34" i="2"/>
  <c r="V34" i="2"/>
  <c r="W34" i="2"/>
  <c r="X34" i="2"/>
  <c r="Y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Z34" i="2"/>
  <c r="BA34" i="2"/>
  <c r="BB34" i="2"/>
  <c r="BC34" i="2"/>
  <c r="BD34" i="2"/>
  <c r="BE34" i="2"/>
  <c r="BF34" i="2"/>
  <c r="O35" i="2"/>
  <c r="P35" i="2"/>
  <c r="Q35" i="2"/>
  <c r="R35" i="2"/>
  <c r="S35" i="2"/>
  <c r="T35" i="2"/>
  <c r="U35" i="2"/>
  <c r="V35" i="2"/>
  <c r="W35" i="2"/>
  <c r="X35" i="2"/>
  <c r="Y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Z35" i="2"/>
  <c r="BA35" i="2"/>
  <c r="BB35" i="2"/>
  <c r="BC35" i="2"/>
  <c r="BD35" i="2"/>
  <c r="BE35" i="2"/>
  <c r="BF35" i="2"/>
  <c r="O36" i="2"/>
  <c r="P36" i="2"/>
  <c r="Q36" i="2"/>
  <c r="R36" i="2"/>
  <c r="S36" i="2"/>
  <c r="T36" i="2"/>
  <c r="U36" i="2"/>
  <c r="V36" i="2"/>
  <c r="W36" i="2"/>
  <c r="X36" i="2"/>
  <c r="Y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Z36" i="2"/>
  <c r="BA36" i="2"/>
  <c r="BB36" i="2"/>
  <c r="BC36" i="2"/>
  <c r="BD36" i="2"/>
  <c r="BE36" i="2"/>
  <c r="BF36" i="2"/>
  <c r="O37" i="2"/>
  <c r="P37" i="2"/>
  <c r="Q37" i="2"/>
  <c r="R37" i="2"/>
  <c r="S37" i="2"/>
  <c r="T37" i="2"/>
  <c r="U37" i="2"/>
  <c r="V37" i="2"/>
  <c r="W37" i="2"/>
  <c r="X37" i="2"/>
  <c r="Y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Z37" i="2"/>
  <c r="BA37" i="2"/>
  <c r="BB37" i="2"/>
  <c r="BC37" i="2"/>
  <c r="BD37" i="2"/>
  <c r="BE37" i="2"/>
  <c r="BF37" i="2"/>
  <c r="O38" i="2"/>
  <c r="P38" i="2"/>
  <c r="Q38" i="2"/>
  <c r="R38" i="2"/>
  <c r="S38" i="2"/>
  <c r="T38" i="2"/>
  <c r="U38" i="2"/>
  <c r="V38" i="2"/>
  <c r="W38" i="2"/>
  <c r="X38" i="2"/>
  <c r="Y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Z38" i="2"/>
  <c r="BA38" i="2"/>
  <c r="BB38" i="2"/>
  <c r="BC38" i="2"/>
  <c r="BD38" i="2"/>
  <c r="BE38" i="2"/>
  <c r="BF38" i="2"/>
  <c r="O39" i="2"/>
  <c r="P39" i="2"/>
  <c r="Q39" i="2"/>
  <c r="R39" i="2"/>
  <c r="S39" i="2"/>
  <c r="T39" i="2"/>
  <c r="U39" i="2"/>
  <c r="V39" i="2"/>
  <c r="W39" i="2"/>
  <c r="X39" i="2"/>
  <c r="Y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Z39" i="2"/>
  <c r="BA39" i="2"/>
  <c r="BB39" i="2"/>
  <c r="BC39" i="2"/>
  <c r="BD39" i="2"/>
  <c r="BE39" i="2"/>
  <c r="BF39" i="2"/>
  <c r="O40" i="2"/>
  <c r="P40" i="2"/>
  <c r="Q40" i="2"/>
  <c r="R40" i="2"/>
  <c r="S40" i="2"/>
  <c r="T40" i="2"/>
  <c r="U40" i="2"/>
  <c r="V40" i="2"/>
  <c r="W40" i="2"/>
  <c r="X40" i="2"/>
  <c r="Y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Z40" i="2"/>
  <c r="BA40" i="2"/>
  <c r="BB40" i="2"/>
  <c r="BC40" i="2"/>
  <c r="BD40" i="2"/>
  <c r="BE40" i="2"/>
  <c r="BF40" i="2"/>
  <c r="O41" i="2"/>
  <c r="P41" i="2"/>
  <c r="Q41" i="2"/>
  <c r="R41" i="2"/>
  <c r="S41" i="2"/>
  <c r="T41" i="2"/>
  <c r="U41" i="2"/>
  <c r="V41" i="2"/>
  <c r="W41" i="2"/>
  <c r="X41" i="2"/>
  <c r="Y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Z41" i="2"/>
  <c r="BA41" i="2"/>
  <c r="BB41" i="2"/>
  <c r="BC41" i="2"/>
  <c r="BD41" i="2"/>
  <c r="BE41" i="2"/>
  <c r="BF41" i="2"/>
  <c r="O42" i="2"/>
  <c r="P42" i="2"/>
  <c r="Q42" i="2"/>
  <c r="R42" i="2"/>
  <c r="S42" i="2"/>
  <c r="T42" i="2"/>
  <c r="U42" i="2"/>
  <c r="V42" i="2"/>
  <c r="W42" i="2"/>
  <c r="X42" i="2"/>
  <c r="Y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Z42" i="2"/>
  <c r="BA42" i="2"/>
  <c r="BB42" i="2"/>
  <c r="BC42" i="2"/>
  <c r="BD42" i="2"/>
  <c r="BE42" i="2"/>
  <c r="BF42" i="2"/>
  <c r="O43" i="2"/>
  <c r="P43" i="2"/>
  <c r="Q43" i="2"/>
  <c r="R43" i="2"/>
  <c r="S43" i="2"/>
  <c r="T43" i="2"/>
  <c r="U43" i="2"/>
  <c r="V43" i="2"/>
  <c r="W43" i="2"/>
  <c r="X43" i="2"/>
  <c r="Y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Z43" i="2"/>
  <c r="BA43" i="2"/>
  <c r="BB43" i="2"/>
  <c r="BC43" i="2"/>
  <c r="BD43" i="2"/>
  <c r="BE43" i="2"/>
  <c r="BF43" i="2"/>
  <c r="O44" i="2"/>
  <c r="P44" i="2"/>
  <c r="Q44" i="2"/>
  <c r="R44" i="2"/>
  <c r="S44" i="2"/>
  <c r="T44" i="2"/>
  <c r="U44" i="2"/>
  <c r="V44" i="2"/>
  <c r="W44" i="2"/>
  <c r="X44" i="2"/>
  <c r="Y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Z44" i="2"/>
  <c r="BA44" i="2"/>
  <c r="BB44" i="2"/>
  <c r="BC44" i="2"/>
  <c r="BD44" i="2"/>
  <c r="BE44" i="2"/>
  <c r="BF44" i="2"/>
  <c r="O45" i="2"/>
  <c r="P45" i="2"/>
  <c r="Q45" i="2"/>
  <c r="R45" i="2"/>
  <c r="S45" i="2"/>
  <c r="T45" i="2"/>
  <c r="U45" i="2"/>
  <c r="V45" i="2"/>
  <c r="W45" i="2"/>
  <c r="X45" i="2"/>
  <c r="Y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Z45" i="2"/>
  <c r="BA45" i="2"/>
  <c r="BB45" i="2"/>
  <c r="BC45" i="2"/>
  <c r="BD45" i="2"/>
  <c r="BE45" i="2"/>
  <c r="BF45" i="2"/>
  <c r="O46" i="2"/>
  <c r="P46" i="2"/>
  <c r="Q46" i="2"/>
  <c r="R46" i="2"/>
  <c r="S46" i="2"/>
  <c r="T46" i="2"/>
  <c r="U46" i="2"/>
  <c r="V46" i="2"/>
  <c r="W46" i="2"/>
  <c r="X46" i="2"/>
  <c r="Y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Z46" i="2"/>
  <c r="BA46" i="2"/>
  <c r="BB46" i="2"/>
  <c r="BC46" i="2"/>
  <c r="BD46" i="2"/>
  <c r="BE46" i="2"/>
  <c r="BF46" i="2"/>
  <c r="O47" i="2"/>
  <c r="P47" i="2"/>
  <c r="Q47" i="2"/>
  <c r="R47" i="2"/>
  <c r="S47" i="2"/>
  <c r="T47" i="2"/>
  <c r="U47" i="2"/>
  <c r="V47" i="2"/>
  <c r="W47" i="2"/>
  <c r="X47" i="2"/>
  <c r="Y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Z47" i="2"/>
  <c r="BA47" i="2"/>
  <c r="BB47" i="2"/>
  <c r="BC47" i="2"/>
  <c r="BD47" i="2"/>
  <c r="BE47" i="2"/>
  <c r="BF47" i="2"/>
  <c r="O48" i="2"/>
  <c r="P48" i="2"/>
  <c r="Q48" i="2"/>
  <c r="R48" i="2"/>
  <c r="S48" i="2"/>
  <c r="T48" i="2"/>
  <c r="U48" i="2"/>
  <c r="V48" i="2"/>
  <c r="W48" i="2"/>
  <c r="X48" i="2"/>
  <c r="Y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Z48" i="2"/>
  <c r="BA48" i="2"/>
  <c r="BB48" i="2"/>
  <c r="BC48" i="2"/>
  <c r="BD48" i="2"/>
  <c r="BE48" i="2"/>
  <c r="BF48" i="2"/>
  <c r="O49" i="2"/>
  <c r="P49" i="2"/>
  <c r="Q49" i="2"/>
  <c r="R49" i="2"/>
  <c r="S49" i="2"/>
  <c r="T49" i="2"/>
  <c r="U49" i="2"/>
  <c r="V49" i="2"/>
  <c r="W49" i="2"/>
  <c r="X49" i="2"/>
  <c r="Y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Z49" i="2"/>
  <c r="BA49" i="2"/>
  <c r="BB49" i="2"/>
  <c r="BC49" i="2"/>
  <c r="BD49" i="2"/>
  <c r="BE49" i="2"/>
  <c r="BF49" i="2"/>
  <c r="O50" i="2"/>
  <c r="P50" i="2"/>
  <c r="Q50" i="2"/>
  <c r="R50" i="2"/>
  <c r="S50" i="2"/>
  <c r="T50" i="2"/>
  <c r="U50" i="2"/>
  <c r="V50" i="2"/>
  <c r="W50" i="2"/>
  <c r="X50" i="2"/>
  <c r="Y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Z50" i="2"/>
  <c r="BA50" i="2"/>
  <c r="BB50" i="2"/>
  <c r="BC50" i="2"/>
  <c r="BD50" i="2"/>
  <c r="BE50" i="2"/>
  <c r="BF50" i="2"/>
  <c r="O51" i="2"/>
  <c r="P51" i="2"/>
  <c r="Q51" i="2"/>
  <c r="R51" i="2"/>
  <c r="S51" i="2"/>
  <c r="T51" i="2"/>
  <c r="U51" i="2"/>
  <c r="V51" i="2"/>
  <c r="W51" i="2"/>
  <c r="X51" i="2"/>
  <c r="Y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Z51" i="2"/>
  <c r="BA51" i="2"/>
  <c r="BB51" i="2"/>
  <c r="BC51" i="2"/>
  <c r="BD51" i="2"/>
  <c r="BE51" i="2"/>
  <c r="BF51" i="2"/>
  <c r="O52" i="2"/>
  <c r="P52" i="2"/>
  <c r="Q52" i="2"/>
  <c r="R52" i="2"/>
  <c r="S52" i="2"/>
  <c r="T52" i="2"/>
  <c r="U52" i="2"/>
  <c r="V52" i="2"/>
  <c r="W52" i="2"/>
  <c r="X52" i="2"/>
  <c r="Y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Z52" i="2"/>
  <c r="BA52" i="2"/>
  <c r="BB52" i="2"/>
  <c r="BC52" i="2"/>
  <c r="BD52" i="2"/>
  <c r="BE52" i="2"/>
  <c r="BF52" i="2"/>
  <c r="O53" i="2"/>
  <c r="P53" i="2"/>
  <c r="Q53" i="2"/>
  <c r="R53" i="2"/>
  <c r="S53" i="2"/>
  <c r="T53" i="2"/>
  <c r="U53" i="2"/>
  <c r="V53" i="2"/>
  <c r="W53" i="2"/>
  <c r="X53" i="2"/>
  <c r="Y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Z53" i="2"/>
  <c r="BA53" i="2"/>
  <c r="BB53" i="2"/>
  <c r="BC53" i="2"/>
  <c r="BD53" i="2"/>
  <c r="BE53" i="2"/>
  <c r="BF53" i="2"/>
  <c r="O54" i="2"/>
  <c r="P54" i="2"/>
  <c r="Q54" i="2"/>
  <c r="R54" i="2"/>
  <c r="S54" i="2"/>
  <c r="T54" i="2"/>
  <c r="U54" i="2"/>
  <c r="V54" i="2"/>
  <c r="W54" i="2"/>
  <c r="X54" i="2"/>
  <c r="Y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Z54" i="2"/>
  <c r="BA54" i="2"/>
  <c r="BB54" i="2"/>
  <c r="BC54" i="2"/>
  <c r="BD54" i="2"/>
  <c r="BE54" i="2"/>
  <c r="BF54" i="2"/>
  <c r="O55" i="2"/>
  <c r="P55" i="2"/>
  <c r="Q55" i="2"/>
  <c r="R55" i="2"/>
  <c r="S55" i="2"/>
  <c r="T55" i="2"/>
  <c r="U55" i="2"/>
  <c r="V55" i="2"/>
  <c r="W55" i="2"/>
  <c r="X55" i="2"/>
  <c r="Y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Z55" i="2"/>
  <c r="BA55" i="2"/>
  <c r="BB55" i="2"/>
  <c r="BC55" i="2"/>
  <c r="BD55" i="2"/>
  <c r="BE55" i="2"/>
  <c r="BF55" i="2"/>
  <c r="O56" i="2"/>
  <c r="P56" i="2"/>
  <c r="Q56" i="2"/>
  <c r="R56" i="2"/>
  <c r="S56" i="2"/>
  <c r="T56" i="2"/>
  <c r="U56" i="2"/>
  <c r="V56" i="2"/>
  <c r="W56" i="2"/>
  <c r="X56" i="2"/>
  <c r="Y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Z56" i="2"/>
  <c r="BA56" i="2"/>
  <c r="BB56" i="2"/>
  <c r="BC56" i="2"/>
  <c r="BD56" i="2"/>
  <c r="BE56" i="2"/>
  <c r="BF56" i="2"/>
  <c r="O57" i="2"/>
  <c r="P57" i="2"/>
  <c r="Q57" i="2"/>
  <c r="R57" i="2"/>
  <c r="S57" i="2"/>
  <c r="T57" i="2"/>
  <c r="U57" i="2"/>
  <c r="V57" i="2"/>
  <c r="W57" i="2"/>
  <c r="X57" i="2"/>
  <c r="Y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Z57" i="2"/>
  <c r="BA57" i="2"/>
  <c r="BB57" i="2"/>
  <c r="BC57" i="2"/>
  <c r="BD57" i="2"/>
  <c r="BE57" i="2"/>
  <c r="BF57" i="2"/>
  <c r="O58" i="2"/>
  <c r="P58" i="2"/>
  <c r="Q58" i="2"/>
  <c r="R58" i="2"/>
  <c r="S58" i="2"/>
  <c r="T58" i="2"/>
  <c r="U58" i="2"/>
  <c r="V58" i="2"/>
  <c r="W58" i="2"/>
  <c r="X58" i="2"/>
  <c r="Y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S58" i="2"/>
  <c r="AT58" i="2"/>
  <c r="AU58" i="2"/>
  <c r="AZ58" i="2"/>
  <c r="BA58" i="2"/>
  <c r="BB58" i="2"/>
  <c r="BC58" i="2"/>
  <c r="BD58" i="2"/>
  <c r="BE58" i="2"/>
  <c r="BF58" i="2"/>
  <c r="O59" i="2"/>
  <c r="P59" i="2"/>
  <c r="Q59" i="2"/>
  <c r="R59" i="2"/>
  <c r="S59" i="2"/>
  <c r="T59" i="2"/>
  <c r="U59" i="2"/>
  <c r="V59" i="2"/>
  <c r="W59" i="2"/>
  <c r="X59" i="2"/>
  <c r="Y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Z59" i="2"/>
  <c r="BA59" i="2"/>
  <c r="BB59" i="2"/>
  <c r="BC59" i="2"/>
  <c r="BD59" i="2"/>
  <c r="BE59" i="2"/>
  <c r="BF59" i="2"/>
  <c r="O60" i="2"/>
  <c r="P60" i="2"/>
  <c r="Q60" i="2"/>
  <c r="R60" i="2"/>
  <c r="S60" i="2"/>
  <c r="T60" i="2"/>
  <c r="U60" i="2"/>
  <c r="V60" i="2"/>
  <c r="W60" i="2"/>
  <c r="X60" i="2"/>
  <c r="Y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Z60" i="2"/>
  <c r="BA60" i="2"/>
  <c r="BB60" i="2"/>
  <c r="BC60" i="2"/>
  <c r="BD60" i="2"/>
  <c r="BE60" i="2"/>
  <c r="BF60" i="2"/>
  <c r="O61" i="2"/>
  <c r="P61" i="2"/>
  <c r="Q61" i="2"/>
  <c r="R61" i="2"/>
  <c r="S61" i="2"/>
  <c r="T61" i="2"/>
  <c r="U61" i="2"/>
  <c r="V61" i="2"/>
  <c r="W61" i="2"/>
  <c r="X61" i="2"/>
  <c r="Y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Z61" i="2"/>
  <c r="BA61" i="2"/>
  <c r="BB61" i="2"/>
  <c r="BC61" i="2"/>
  <c r="BD61" i="2"/>
  <c r="BE61" i="2"/>
  <c r="BF61" i="2"/>
  <c r="O62" i="2"/>
  <c r="P62" i="2"/>
  <c r="Q62" i="2"/>
  <c r="R62" i="2"/>
  <c r="S62" i="2"/>
  <c r="T62" i="2"/>
  <c r="U62" i="2"/>
  <c r="V62" i="2"/>
  <c r="W62" i="2"/>
  <c r="X62" i="2"/>
  <c r="Y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Z62" i="2"/>
  <c r="BA62" i="2"/>
  <c r="BB62" i="2"/>
  <c r="BC62" i="2"/>
  <c r="BD62" i="2"/>
  <c r="BE62" i="2"/>
  <c r="BF62" i="2"/>
  <c r="O63" i="2"/>
  <c r="P63" i="2"/>
  <c r="Q63" i="2"/>
  <c r="R63" i="2"/>
  <c r="S63" i="2"/>
  <c r="T63" i="2"/>
  <c r="U63" i="2"/>
  <c r="V63" i="2"/>
  <c r="W63" i="2"/>
  <c r="X63" i="2"/>
  <c r="Y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Z63" i="2"/>
  <c r="BA63" i="2"/>
  <c r="BB63" i="2"/>
  <c r="BC63" i="2"/>
  <c r="BD63" i="2"/>
  <c r="BE63" i="2"/>
  <c r="BF63" i="2"/>
  <c r="O64" i="2"/>
  <c r="P64" i="2"/>
  <c r="Q64" i="2"/>
  <c r="R64" i="2"/>
  <c r="S64" i="2"/>
  <c r="T64" i="2"/>
  <c r="U64" i="2"/>
  <c r="V64" i="2"/>
  <c r="W64" i="2"/>
  <c r="X64" i="2"/>
  <c r="Y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Z64" i="2"/>
  <c r="BA64" i="2"/>
  <c r="BB64" i="2"/>
  <c r="BC64" i="2"/>
  <c r="BD64" i="2"/>
  <c r="BE64" i="2"/>
  <c r="BF64" i="2"/>
  <c r="O65" i="2"/>
  <c r="P65" i="2"/>
  <c r="Q65" i="2"/>
  <c r="R65" i="2"/>
  <c r="S65" i="2"/>
  <c r="T65" i="2"/>
  <c r="U65" i="2"/>
  <c r="V65" i="2"/>
  <c r="W65" i="2"/>
  <c r="X65" i="2"/>
  <c r="Y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O65" i="2"/>
  <c r="AP65" i="2"/>
  <c r="AQ65" i="2"/>
  <c r="AR65" i="2"/>
  <c r="AS65" i="2"/>
  <c r="AT65" i="2"/>
  <c r="AU65" i="2"/>
  <c r="AZ65" i="2"/>
  <c r="BA65" i="2"/>
  <c r="BB65" i="2"/>
  <c r="BC65" i="2"/>
  <c r="BD65" i="2"/>
  <c r="BE65" i="2"/>
  <c r="BF65" i="2"/>
  <c r="O66" i="2"/>
  <c r="P66" i="2"/>
  <c r="Q66" i="2"/>
  <c r="R66" i="2"/>
  <c r="S66" i="2"/>
  <c r="T66" i="2"/>
  <c r="U66" i="2"/>
  <c r="V66" i="2"/>
  <c r="W66" i="2"/>
  <c r="X66" i="2"/>
  <c r="Y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Z66" i="2"/>
  <c r="BA66" i="2"/>
  <c r="BB66" i="2"/>
  <c r="BC66" i="2"/>
  <c r="BD66" i="2"/>
  <c r="BE66" i="2"/>
  <c r="BF66" i="2"/>
  <c r="O67" i="2"/>
  <c r="P67" i="2"/>
  <c r="Q67" i="2"/>
  <c r="R67" i="2"/>
  <c r="S67" i="2"/>
  <c r="T67" i="2"/>
  <c r="U67" i="2"/>
  <c r="V67" i="2"/>
  <c r="W67" i="2"/>
  <c r="X67" i="2"/>
  <c r="Y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Z67" i="2"/>
  <c r="BA67" i="2"/>
  <c r="BB67" i="2"/>
  <c r="BC67" i="2"/>
  <c r="BD67" i="2"/>
  <c r="BE67" i="2"/>
  <c r="BF67" i="2"/>
  <c r="O68" i="2"/>
  <c r="P68" i="2"/>
  <c r="Q68" i="2"/>
  <c r="R68" i="2"/>
  <c r="S68" i="2"/>
  <c r="T68" i="2"/>
  <c r="U68" i="2"/>
  <c r="V68" i="2"/>
  <c r="W68" i="2"/>
  <c r="X68" i="2"/>
  <c r="Y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Z68" i="2"/>
  <c r="BA68" i="2"/>
  <c r="BB68" i="2"/>
  <c r="BC68" i="2"/>
  <c r="BD68" i="2"/>
  <c r="BE68" i="2"/>
  <c r="BF68" i="2"/>
  <c r="O69" i="2"/>
  <c r="P69" i="2"/>
  <c r="Q69" i="2"/>
  <c r="R69" i="2"/>
  <c r="S69" i="2"/>
  <c r="T69" i="2"/>
  <c r="U69" i="2"/>
  <c r="V69" i="2"/>
  <c r="W69" i="2"/>
  <c r="X69" i="2"/>
  <c r="Y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Z69" i="2"/>
  <c r="BA69" i="2"/>
  <c r="BB69" i="2"/>
  <c r="BC69" i="2"/>
  <c r="BD69" i="2"/>
  <c r="BE69" i="2"/>
  <c r="BF69" i="2"/>
  <c r="O70" i="2"/>
  <c r="P70" i="2"/>
  <c r="Q70" i="2"/>
  <c r="R70" i="2"/>
  <c r="S70" i="2"/>
  <c r="T70" i="2"/>
  <c r="U70" i="2"/>
  <c r="V70" i="2"/>
  <c r="W70" i="2"/>
  <c r="X70" i="2"/>
  <c r="Y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Z70" i="2"/>
  <c r="BA70" i="2"/>
  <c r="BB70" i="2"/>
  <c r="BC70" i="2"/>
  <c r="BD70" i="2"/>
  <c r="BE70" i="2"/>
  <c r="BF70" i="2"/>
  <c r="O71" i="2"/>
  <c r="P71" i="2"/>
  <c r="Q71" i="2"/>
  <c r="R71" i="2"/>
  <c r="S71" i="2"/>
  <c r="T71" i="2"/>
  <c r="U71" i="2"/>
  <c r="V71" i="2"/>
  <c r="W71" i="2"/>
  <c r="X71" i="2"/>
  <c r="Y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Z71" i="2"/>
  <c r="BA71" i="2"/>
  <c r="BB71" i="2"/>
  <c r="BC71" i="2"/>
  <c r="BD71" i="2"/>
  <c r="BE71" i="2"/>
  <c r="BF71" i="2"/>
  <c r="O72" i="2"/>
  <c r="P72" i="2"/>
  <c r="Q72" i="2"/>
  <c r="R72" i="2"/>
  <c r="S72" i="2"/>
  <c r="T72" i="2"/>
  <c r="U72" i="2"/>
  <c r="V72" i="2"/>
  <c r="W72" i="2"/>
  <c r="X72" i="2"/>
  <c r="Y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Z72" i="2"/>
  <c r="BA72" i="2"/>
  <c r="BB72" i="2"/>
  <c r="BC72" i="2"/>
  <c r="BD72" i="2"/>
  <c r="BE72" i="2"/>
  <c r="BF72" i="2"/>
  <c r="O73" i="2"/>
  <c r="P73" i="2"/>
  <c r="Q73" i="2"/>
  <c r="R73" i="2"/>
  <c r="S73" i="2"/>
  <c r="T73" i="2"/>
  <c r="U73" i="2"/>
  <c r="V73" i="2"/>
  <c r="W73" i="2"/>
  <c r="X73" i="2"/>
  <c r="Y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Z73" i="2"/>
  <c r="BA73" i="2"/>
  <c r="BB73" i="2"/>
  <c r="BC73" i="2"/>
  <c r="BD73" i="2"/>
  <c r="BE73" i="2"/>
  <c r="BF73" i="2"/>
  <c r="O74" i="2"/>
  <c r="P74" i="2"/>
  <c r="Q74" i="2"/>
  <c r="R74" i="2"/>
  <c r="S74" i="2"/>
  <c r="T74" i="2"/>
  <c r="U74" i="2"/>
  <c r="V74" i="2"/>
  <c r="W74" i="2"/>
  <c r="X74" i="2"/>
  <c r="Y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Z74" i="2"/>
  <c r="BA74" i="2"/>
  <c r="BB74" i="2"/>
  <c r="BC74" i="2"/>
  <c r="BD74" i="2"/>
  <c r="BE74" i="2"/>
  <c r="BF74" i="2"/>
  <c r="O75" i="2"/>
  <c r="P75" i="2"/>
  <c r="Q75" i="2"/>
  <c r="R75" i="2"/>
  <c r="S75" i="2"/>
  <c r="T75" i="2"/>
  <c r="U75" i="2"/>
  <c r="V75" i="2"/>
  <c r="W75" i="2"/>
  <c r="X75" i="2"/>
  <c r="Y75" i="2"/>
  <c r="AA75" i="2"/>
  <c r="AB75" i="2"/>
  <c r="AC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Z75" i="2"/>
  <c r="BA75" i="2"/>
  <c r="BB75" i="2"/>
  <c r="BC75" i="2"/>
  <c r="BD75" i="2"/>
  <c r="BE75" i="2"/>
  <c r="BF75" i="2"/>
  <c r="O76" i="2"/>
  <c r="P76" i="2"/>
  <c r="Q76" i="2"/>
  <c r="R76" i="2"/>
  <c r="S76" i="2"/>
  <c r="T76" i="2"/>
  <c r="U76" i="2"/>
  <c r="V76" i="2"/>
  <c r="W76" i="2"/>
  <c r="X76" i="2"/>
  <c r="Y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Z76" i="2"/>
  <c r="BA76" i="2"/>
  <c r="BB76" i="2"/>
  <c r="BC76" i="2"/>
  <c r="BD76" i="2"/>
  <c r="BE76" i="2"/>
  <c r="BF76" i="2"/>
  <c r="O77" i="2"/>
  <c r="P77" i="2"/>
  <c r="Q77" i="2"/>
  <c r="R77" i="2"/>
  <c r="S77" i="2"/>
  <c r="T77" i="2"/>
  <c r="U77" i="2"/>
  <c r="V77" i="2"/>
  <c r="W77" i="2"/>
  <c r="X77" i="2"/>
  <c r="Y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Z77" i="2"/>
  <c r="BA77" i="2"/>
  <c r="BB77" i="2"/>
  <c r="BC77" i="2"/>
  <c r="BD77" i="2"/>
  <c r="BE77" i="2"/>
  <c r="BF77" i="2"/>
  <c r="O78" i="2"/>
  <c r="P78" i="2"/>
  <c r="Q78" i="2"/>
  <c r="R78" i="2"/>
  <c r="S78" i="2"/>
  <c r="T78" i="2"/>
  <c r="U78" i="2"/>
  <c r="V78" i="2"/>
  <c r="W78" i="2"/>
  <c r="X78" i="2"/>
  <c r="Y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Z78" i="2"/>
  <c r="BA78" i="2"/>
  <c r="BB78" i="2"/>
  <c r="BC78" i="2"/>
  <c r="BD78" i="2"/>
  <c r="BE78" i="2"/>
  <c r="BF78" i="2"/>
  <c r="O79" i="2"/>
  <c r="P79" i="2"/>
  <c r="Q79" i="2"/>
  <c r="R79" i="2"/>
  <c r="S79" i="2"/>
  <c r="T79" i="2"/>
  <c r="U79" i="2"/>
  <c r="V79" i="2"/>
  <c r="W79" i="2"/>
  <c r="X79" i="2"/>
  <c r="Y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Z79" i="2"/>
  <c r="BA79" i="2"/>
  <c r="BB79" i="2"/>
  <c r="BC79" i="2"/>
  <c r="BD79" i="2"/>
  <c r="BE79" i="2"/>
  <c r="BF79" i="2"/>
  <c r="O80" i="2"/>
  <c r="P80" i="2"/>
  <c r="Q80" i="2"/>
  <c r="R80" i="2"/>
  <c r="S80" i="2"/>
  <c r="T80" i="2"/>
  <c r="U80" i="2"/>
  <c r="V80" i="2"/>
  <c r="W80" i="2"/>
  <c r="X80" i="2"/>
  <c r="Y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Z80" i="2"/>
  <c r="BA80" i="2"/>
  <c r="BB80" i="2"/>
  <c r="BC80" i="2"/>
  <c r="BD80" i="2"/>
  <c r="BE80" i="2"/>
  <c r="BF80" i="2"/>
  <c r="O81" i="2"/>
  <c r="P81" i="2"/>
  <c r="Q81" i="2"/>
  <c r="R81" i="2"/>
  <c r="S81" i="2"/>
  <c r="T81" i="2"/>
  <c r="U81" i="2"/>
  <c r="V81" i="2"/>
  <c r="W81" i="2"/>
  <c r="X81" i="2"/>
  <c r="Y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Z81" i="2"/>
  <c r="BA81" i="2"/>
  <c r="BB81" i="2"/>
  <c r="BC81" i="2"/>
  <c r="BD81" i="2"/>
  <c r="BE81" i="2"/>
  <c r="O82" i="2"/>
  <c r="P82" i="2"/>
  <c r="Q82" i="2"/>
  <c r="R82" i="2"/>
  <c r="S82" i="2"/>
  <c r="T82" i="2"/>
  <c r="U82" i="2"/>
  <c r="V82" i="2"/>
  <c r="W82" i="2"/>
  <c r="X82" i="2"/>
  <c r="Y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Z82" i="2"/>
  <c r="BA82" i="2"/>
  <c r="BB82" i="2"/>
  <c r="BC82" i="2"/>
  <c r="BD82" i="2"/>
  <c r="BE82" i="2"/>
  <c r="BF82" i="2"/>
  <c r="O83" i="2"/>
  <c r="P83" i="2"/>
  <c r="Q83" i="2"/>
  <c r="R83" i="2"/>
  <c r="S83" i="2"/>
  <c r="T83" i="2"/>
  <c r="U83" i="2"/>
  <c r="V83" i="2"/>
  <c r="W83" i="2"/>
  <c r="X83" i="2"/>
  <c r="Y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Z83" i="2"/>
  <c r="BA83" i="2"/>
  <c r="BB83" i="2"/>
  <c r="BC83" i="2"/>
  <c r="BD83" i="2"/>
  <c r="BE83" i="2"/>
  <c r="BF83" i="2"/>
  <c r="O84" i="2"/>
  <c r="P84" i="2"/>
  <c r="Q84" i="2"/>
  <c r="R84" i="2"/>
  <c r="S84" i="2"/>
  <c r="T84" i="2"/>
  <c r="U84" i="2"/>
  <c r="V84" i="2"/>
  <c r="W84" i="2"/>
  <c r="X84" i="2"/>
  <c r="Y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Z84" i="2"/>
  <c r="BA84" i="2"/>
  <c r="BB84" i="2"/>
  <c r="BC84" i="2"/>
  <c r="BD84" i="2"/>
  <c r="BE84" i="2"/>
  <c r="BF84" i="2"/>
  <c r="O85" i="2"/>
  <c r="P85" i="2"/>
  <c r="Q85" i="2"/>
  <c r="R85" i="2"/>
  <c r="S85" i="2"/>
  <c r="T85" i="2"/>
  <c r="U85" i="2"/>
  <c r="V85" i="2"/>
  <c r="W85" i="2"/>
  <c r="X85" i="2"/>
  <c r="Y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T85" i="2"/>
  <c r="AU85" i="2"/>
  <c r="BK85" i="2"/>
  <c r="AZ85" i="2"/>
  <c r="BA85" i="2"/>
  <c r="BB85" i="2"/>
  <c r="BC85" i="2"/>
  <c r="BD85" i="2"/>
  <c r="BF85" i="2"/>
  <c r="O86" i="2"/>
  <c r="P86" i="2"/>
  <c r="Q86" i="2"/>
  <c r="R86" i="2"/>
  <c r="S86" i="2"/>
  <c r="T86" i="2"/>
  <c r="U86" i="2"/>
  <c r="V86" i="2"/>
  <c r="W86" i="2"/>
  <c r="X86" i="2"/>
  <c r="Y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Z86" i="2"/>
  <c r="BA86" i="2"/>
  <c r="BB86" i="2"/>
  <c r="BC86" i="2"/>
  <c r="BD86" i="2"/>
  <c r="BE86" i="2"/>
  <c r="BF86" i="2"/>
  <c r="O87" i="2"/>
  <c r="P87" i="2"/>
  <c r="Q87" i="2"/>
  <c r="R87" i="2"/>
  <c r="S87" i="2"/>
  <c r="T87" i="2"/>
  <c r="U87" i="2"/>
  <c r="V87" i="2"/>
  <c r="W87" i="2"/>
  <c r="X87" i="2"/>
  <c r="Y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Z87" i="2"/>
  <c r="BA87" i="2"/>
  <c r="BB87" i="2"/>
  <c r="BC87" i="2"/>
  <c r="BD87" i="2"/>
  <c r="BE87" i="2"/>
  <c r="BF87" i="2"/>
  <c r="O88" i="2"/>
  <c r="P88" i="2"/>
  <c r="Q88" i="2"/>
  <c r="R88" i="2"/>
  <c r="S88" i="2"/>
  <c r="T88" i="2"/>
  <c r="U88" i="2"/>
  <c r="V88" i="2"/>
  <c r="W88" i="2"/>
  <c r="X88" i="2"/>
  <c r="Y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Z88" i="2"/>
  <c r="BA88" i="2"/>
  <c r="BB88" i="2"/>
  <c r="BC88" i="2"/>
  <c r="BD88" i="2"/>
  <c r="BE88" i="2"/>
  <c r="BF88" i="2"/>
  <c r="O89" i="2"/>
  <c r="P89" i="2"/>
  <c r="Q89" i="2"/>
  <c r="R89" i="2"/>
  <c r="S89" i="2"/>
  <c r="T89" i="2"/>
  <c r="U89" i="2"/>
  <c r="V89" i="2"/>
  <c r="W89" i="2"/>
  <c r="X89" i="2"/>
  <c r="Y89" i="2"/>
  <c r="AA89" i="2"/>
  <c r="AB89" i="2"/>
  <c r="AC89" i="2"/>
  <c r="AD89" i="2"/>
  <c r="AE89" i="2"/>
  <c r="AF89" i="2"/>
  <c r="AG89" i="2"/>
  <c r="AH89" i="2"/>
  <c r="AI89" i="2"/>
  <c r="AK89" i="2"/>
  <c r="AL89" i="2"/>
  <c r="AM89" i="2"/>
  <c r="AN89" i="2"/>
  <c r="AO89" i="2"/>
  <c r="AP89" i="2"/>
  <c r="AQ89" i="2"/>
  <c r="AR89" i="2"/>
  <c r="AS89" i="2"/>
  <c r="AT89" i="2"/>
  <c r="AU89" i="2"/>
  <c r="AZ89" i="2"/>
  <c r="BA89" i="2"/>
  <c r="BB89" i="2"/>
  <c r="BC89" i="2"/>
  <c r="BD89" i="2"/>
  <c r="BE89" i="2"/>
  <c r="BF89" i="2"/>
  <c r="O90" i="2"/>
  <c r="P90" i="2"/>
  <c r="Q90" i="2"/>
  <c r="R90" i="2"/>
  <c r="S90" i="2"/>
  <c r="T90" i="2"/>
  <c r="U90" i="2"/>
  <c r="V90" i="2"/>
  <c r="W90" i="2"/>
  <c r="X90" i="2"/>
  <c r="Y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Z90" i="2"/>
  <c r="BA90" i="2"/>
  <c r="BB90" i="2"/>
  <c r="BC90" i="2"/>
  <c r="BD90" i="2"/>
  <c r="BE90" i="2"/>
  <c r="BF90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AY90" i="2" l="1"/>
  <c r="BK90" i="2"/>
  <c r="AY87" i="2"/>
  <c r="BK87" i="2"/>
  <c r="AY84" i="2"/>
  <c r="BK84" i="2"/>
  <c r="AY81" i="2"/>
  <c r="BK81" i="2"/>
  <c r="AY79" i="2"/>
  <c r="BK79" i="2"/>
  <c r="AY76" i="2"/>
  <c r="BK76" i="2"/>
  <c r="AY73" i="2"/>
  <c r="BK73" i="2"/>
  <c r="AY70" i="2"/>
  <c r="BK70" i="2"/>
  <c r="AY68" i="2"/>
  <c r="BK68" i="2"/>
  <c r="AY65" i="2"/>
  <c r="BK65" i="2"/>
  <c r="AY60" i="2"/>
  <c r="BK60" i="2"/>
  <c r="AY57" i="2"/>
  <c r="BK57" i="2"/>
  <c r="AY54" i="2"/>
  <c r="BK54" i="2"/>
  <c r="AY51" i="2"/>
  <c r="BK51" i="2"/>
  <c r="AY46" i="2"/>
  <c r="BK46" i="2"/>
  <c r="AY43" i="2"/>
  <c r="BK43" i="2"/>
  <c r="AY41" i="2"/>
  <c r="BK41" i="2"/>
  <c r="AY38" i="2"/>
  <c r="BK38" i="2"/>
  <c r="AY35" i="2"/>
  <c r="BK35" i="2"/>
  <c r="AY33" i="2"/>
  <c r="BK33" i="2"/>
  <c r="AY30" i="2"/>
  <c r="BK30" i="2"/>
  <c r="AY27" i="2"/>
  <c r="BK27" i="2"/>
  <c r="AY24" i="2"/>
  <c r="BK24" i="2"/>
  <c r="AY19" i="2"/>
  <c r="BK19" i="2"/>
  <c r="AY16" i="2"/>
  <c r="BK16" i="2"/>
  <c r="AY13" i="2"/>
  <c r="BK13" i="2"/>
  <c r="AY10" i="2"/>
  <c r="BK10" i="2"/>
  <c r="AY7" i="2"/>
  <c r="BK7" i="2"/>
  <c r="AY4" i="2"/>
  <c r="BK4" i="2"/>
  <c r="AY89" i="2"/>
  <c r="BK89" i="2"/>
  <c r="AY86" i="2"/>
  <c r="BK86" i="2"/>
  <c r="AY83" i="2"/>
  <c r="BK83" i="2"/>
  <c r="AY80" i="2"/>
  <c r="BK80" i="2"/>
  <c r="AY78" i="2"/>
  <c r="BK78" i="2"/>
  <c r="AY75" i="2"/>
  <c r="BK75" i="2"/>
  <c r="AY72" i="2"/>
  <c r="BK72" i="2"/>
  <c r="AY67" i="2"/>
  <c r="BK67" i="2"/>
  <c r="AY64" i="2"/>
  <c r="BK64" i="2"/>
  <c r="AY62" i="2"/>
  <c r="BK62" i="2"/>
  <c r="AY59" i="2"/>
  <c r="BK59" i="2"/>
  <c r="AY56" i="2"/>
  <c r="BK56" i="2"/>
  <c r="AY53" i="2"/>
  <c r="BK53" i="2"/>
  <c r="AY50" i="2"/>
  <c r="BK50" i="2"/>
  <c r="AY48" i="2"/>
  <c r="BK48" i="2"/>
  <c r="AY45" i="2"/>
  <c r="BK45" i="2"/>
  <c r="AY42" i="2"/>
  <c r="BK42" i="2"/>
  <c r="AY40" i="2"/>
  <c r="BK40" i="2"/>
  <c r="AY37" i="2"/>
  <c r="BK37" i="2"/>
  <c r="AY34" i="2"/>
  <c r="BK34" i="2"/>
  <c r="AY32" i="2"/>
  <c r="BK32" i="2"/>
  <c r="AY29" i="2"/>
  <c r="BK29" i="2"/>
  <c r="AY26" i="2"/>
  <c r="BK26" i="2"/>
  <c r="AY23" i="2"/>
  <c r="BK23" i="2"/>
  <c r="AY21" i="2"/>
  <c r="BK21" i="2"/>
  <c r="AY18" i="2"/>
  <c r="BK18" i="2"/>
  <c r="AY15" i="2"/>
  <c r="BK15" i="2"/>
  <c r="AY12" i="2"/>
  <c r="BK12" i="2"/>
  <c r="AY9" i="2"/>
  <c r="BK9" i="2"/>
  <c r="AY6" i="2"/>
  <c r="BK6" i="2"/>
  <c r="AY88" i="2"/>
  <c r="BK88" i="2"/>
  <c r="AY82" i="2"/>
  <c r="BK82" i="2"/>
  <c r="AY77" i="2"/>
  <c r="BK77" i="2"/>
  <c r="AY74" i="2"/>
  <c r="BK74" i="2"/>
  <c r="AY71" i="2"/>
  <c r="BK71" i="2"/>
  <c r="AY69" i="2"/>
  <c r="BK69" i="2"/>
  <c r="AY66" i="2"/>
  <c r="BK66" i="2"/>
  <c r="AY63" i="2"/>
  <c r="BK63" i="2"/>
  <c r="AY61" i="2"/>
  <c r="BK61" i="2"/>
  <c r="AY58" i="2"/>
  <c r="BK58" i="2"/>
  <c r="AY55" i="2"/>
  <c r="BK55" i="2"/>
  <c r="AY52" i="2"/>
  <c r="BK52" i="2"/>
  <c r="AY49" i="2"/>
  <c r="BK49" i="2"/>
  <c r="AY47" i="2"/>
  <c r="BK47" i="2"/>
  <c r="AY44" i="2"/>
  <c r="BK44" i="2"/>
  <c r="AY39" i="2"/>
  <c r="BK39" i="2"/>
  <c r="AY36" i="2"/>
  <c r="BK36" i="2"/>
  <c r="AY31" i="2"/>
  <c r="BK31" i="2"/>
  <c r="AY28" i="2"/>
  <c r="BK28" i="2"/>
  <c r="AY25" i="2"/>
  <c r="BK25" i="2"/>
  <c r="AY22" i="2"/>
  <c r="BK22" i="2"/>
  <c r="AY20" i="2"/>
  <c r="BK20" i="2"/>
  <c r="AY17" i="2"/>
  <c r="BK17" i="2"/>
  <c r="AY14" i="2"/>
  <c r="BK14" i="2"/>
  <c r="AY11" i="2"/>
  <c r="BK11" i="2"/>
  <c r="AY8" i="2"/>
  <c r="BK8" i="2"/>
  <c r="AY5" i="2"/>
  <c r="BK5" i="2"/>
  <c r="AY3" i="2"/>
  <c r="BK3" i="2"/>
  <c r="AX82" i="2"/>
  <c r="BJ82" i="2"/>
  <c r="AX74" i="2"/>
  <c r="BJ74" i="2"/>
  <c r="AX71" i="2"/>
  <c r="BJ71" i="2"/>
  <c r="AX69" i="2"/>
  <c r="BJ69" i="2"/>
  <c r="AX66" i="2"/>
  <c r="BJ66" i="2"/>
  <c r="AX63" i="2"/>
  <c r="BJ63" i="2"/>
  <c r="AX61" i="2"/>
  <c r="BJ61" i="2"/>
  <c r="AX58" i="2"/>
  <c r="BJ58" i="2"/>
  <c r="AX55" i="2"/>
  <c r="BJ55" i="2"/>
  <c r="AX52" i="2"/>
  <c r="BJ52" i="2"/>
  <c r="AX49" i="2"/>
  <c r="BJ49" i="2"/>
  <c r="AX47" i="2"/>
  <c r="BJ47" i="2"/>
  <c r="AX44" i="2"/>
  <c r="BJ44" i="2"/>
  <c r="AX39" i="2"/>
  <c r="BJ39" i="2"/>
  <c r="AX36" i="2"/>
  <c r="BJ36" i="2"/>
  <c r="AX31" i="2"/>
  <c r="BJ31" i="2"/>
  <c r="AX28" i="2"/>
  <c r="BJ28" i="2"/>
  <c r="AX25" i="2"/>
  <c r="BJ25" i="2"/>
  <c r="AX22" i="2"/>
  <c r="BJ22" i="2"/>
  <c r="AX20" i="2"/>
  <c r="BJ20" i="2"/>
  <c r="AX17" i="2"/>
  <c r="BJ17" i="2"/>
  <c r="AX14" i="2"/>
  <c r="BJ14" i="2"/>
  <c r="AX11" i="2"/>
  <c r="BJ11" i="2"/>
  <c r="AX8" i="2"/>
  <c r="BJ8" i="2"/>
  <c r="AX5" i="2"/>
  <c r="BJ5" i="2"/>
  <c r="AX3" i="2"/>
  <c r="BJ3" i="2"/>
  <c r="AX77" i="2"/>
  <c r="BJ77" i="2"/>
  <c r="AX90" i="2"/>
  <c r="BJ90" i="2"/>
  <c r="AX87" i="2"/>
  <c r="BJ87" i="2"/>
  <c r="AX84" i="2"/>
  <c r="BJ84" i="2"/>
  <c r="AX81" i="2"/>
  <c r="BJ81" i="2"/>
  <c r="AX79" i="2"/>
  <c r="BJ79" i="2"/>
  <c r="AX76" i="2"/>
  <c r="BJ76" i="2"/>
  <c r="AX73" i="2"/>
  <c r="BJ73" i="2"/>
  <c r="AX70" i="2"/>
  <c r="BJ70" i="2"/>
  <c r="AX68" i="2"/>
  <c r="BJ68" i="2"/>
  <c r="AX65" i="2"/>
  <c r="BJ65" i="2"/>
  <c r="AX60" i="2"/>
  <c r="BJ60" i="2"/>
  <c r="AX57" i="2"/>
  <c r="BJ57" i="2"/>
  <c r="AX54" i="2"/>
  <c r="BJ54" i="2"/>
  <c r="AX51" i="2"/>
  <c r="BJ51" i="2"/>
  <c r="AX46" i="2"/>
  <c r="BJ46" i="2"/>
  <c r="AX43" i="2"/>
  <c r="BJ43" i="2"/>
  <c r="AX41" i="2"/>
  <c r="BJ41" i="2"/>
  <c r="AX38" i="2"/>
  <c r="BJ38" i="2"/>
  <c r="AX35" i="2"/>
  <c r="BJ35" i="2"/>
  <c r="AX33" i="2"/>
  <c r="BJ33" i="2"/>
  <c r="AX30" i="2"/>
  <c r="BJ30" i="2"/>
  <c r="AX27" i="2"/>
  <c r="BJ27" i="2"/>
  <c r="AX24" i="2"/>
  <c r="BJ24" i="2"/>
  <c r="AX19" i="2"/>
  <c r="BJ19" i="2"/>
  <c r="AX16" i="2"/>
  <c r="BJ16" i="2"/>
  <c r="AX13" i="2"/>
  <c r="BJ13" i="2"/>
  <c r="AX10" i="2"/>
  <c r="BJ10" i="2"/>
  <c r="AX7" i="2"/>
  <c r="BJ7" i="2"/>
  <c r="AX4" i="2"/>
  <c r="BJ4" i="2"/>
  <c r="AX85" i="2"/>
  <c r="BJ85" i="2"/>
  <c r="AX86" i="2"/>
  <c r="BJ86" i="2"/>
  <c r="AX83" i="2"/>
  <c r="BJ83" i="2"/>
  <c r="AX80" i="2"/>
  <c r="BJ80" i="2"/>
  <c r="AX78" i="2"/>
  <c r="BJ78" i="2"/>
  <c r="AX75" i="2"/>
  <c r="BJ75" i="2"/>
  <c r="AX72" i="2"/>
  <c r="BJ72" i="2"/>
  <c r="AX67" i="2"/>
  <c r="BJ67" i="2"/>
  <c r="AX64" i="2"/>
  <c r="BJ64" i="2"/>
  <c r="AX62" i="2"/>
  <c r="BJ62" i="2"/>
  <c r="AX59" i="2"/>
  <c r="BJ59" i="2"/>
  <c r="AX56" i="2"/>
  <c r="BJ56" i="2"/>
  <c r="AX53" i="2"/>
  <c r="BJ53" i="2"/>
  <c r="AX50" i="2"/>
  <c r="BJ50" i="2"/>
  <c r="AX48" i="2"/>
  <c r="BJ48" i="2"/>
  <c r="AX45" i="2"/>
  <c r="BJ45" i="2"/>
  <c r="AX42" i="2"/>
  <c r="BJ42" i="2"/>
  <c r="AX40" i="2"/>
  <c r="BJ40" i="2"/>
  <c r="AX37" i="2"/>
  <c r="BJ37" i="2"/>
  <c r="AX34" i="2"/>
  <c r="BJ34" i="2"/>
  <c r="AX32" i="2"/>
  <c r="BJ32" i="2"/>
  <c r="AX29" i="2"/>
  <c r="BJ29" i="2"/>
  <c r="AX26" i="2"/>
  <c r="BJ26" i="2"/>
  <c r="AX23" i="2"/>
  <c r="BJ23" i="2"/>
  <c r="AX21" i="2"/>
  <c r="BJ21" i="2"/>
  <c r="AX18" i="2"/>
  <c r="BJ18" i="2"/>
  <c r="AX15" i="2"/>
  <c r="BJ15" i="2"/>
  <c r="AX12" i="2"/>
  <c r="BJ12" i="2"/>
  <c r="AX9" i="2"/>
  <c r="BJ9" i="2"/>
  <c r="AX6" i="2"/>
  <c r="BJ6" i="2"/>
  <c r="AX88" i="2"/>
  <c r="BJ88" i="2"/>
  <c r="AX89" i="2"/>
  <c r="BJ89" i="2"/>
  <c r="AW89" i="2"/>
  <c r="BI89" i="2"/>
  <c r="AW83" i="2"/>
  <c r="BI83" i="2"/>
  <c r="AW86" i="2"/>
  <c r="BI86" i="2"/>
  <c r="AW88" i="2"/>
  <c r="BI88" i="2"/>
  <c r="AW85" i="2"/>
  <c r="BI85" i="2"/>
  <c r="AW82" i="2"/>
  <c r="BI82" i="2"/>
  <c r="AW77" i="2"/>
  <c r="BI77" i="2"/>
  <c r="AW74" i="2"/>
  <c r="BI74" i="2"/>
  <c r="AW71" i="2"/>
  <c r="BI71" i="2"/>
  <c r="AW69" i="2"/>
  <c r="BI69" i="2"/>
  <c r="AW66" i="2"/>
  <c r="BI66" i="2"/>
  <c r="AW63" i="2"/>
  <c r="BI63" i="2"/>
  <c r="AW61" i="2"/>
  <c r="BI61" i="2"/>
  <c r="AW58" i="2"/>
  <c r="BI58" i="2"/>
  <c r="AW55" i="2"/>
  <c r="BI55" i="2"/>
  <c r="AW52" i="2"/>
  <c r="BI52" i="2"/>
  <c r="AW49" i="2"/>
  <c r="BI49" i="2"/>
  <c r="AW47" i="2"/>
  <c r="BI47" i="2"/>
  <c r="AW44" i="2"/>
  <c r="BI44" i="2"/>
  <c r="AW39" i="2"/>
  <c r="BI39" i="2"/>
  <c r="AW36" i="2"/>
  <c r="BI36" i="2"/>
  <c r="AW31" i="2"/>
  <c r="BI31" i="2"/>
  <c r="AW28" i="2"/>
  <c r="BI28" i="2"/>
  <c r="AW25" i="2"/>
  <c r="BI25" i="2"/>
  <c r="AW22" i="2"/>
  <c r="BI22" i="2"/>
  <c r="AW20" i="2"/>
  <c r="BI20" i="2"/>
  <c r="AW17" i="2"/>
  <c r="BI17" i="2"/>
  <c r="AW14" i="2"/>
  <c r="BI14" i="2"/>
  <c r="AW11" i="2"/>
  <c r="BI11" i="2"/>
  <c r="AW8" i="2"/>
  <c r="BI8" i="2"/>
  <c r="AW5" i="2"/>
  <c r="BI5" i="2"/>
  <c r="AW3" i="2"/>
  <c r="BI3" i="2"/>
  <c r="AW80" i="2"/>
  <c r="BI80" i="2"/>
  <c r="AW90" i="2"/>
  <c r="BI90" i="2"/>
  <c r="AW87" i="2"/>
  <c r="BI87" i="2"/>
  <c r="AW84" i="2"/>
  <c r="BI84" i="2"/>
  <c r="AW81" i="2"/>
  <c r="BI81" i="2"/>
  <c r="AW79" i="2"/>
  <c r="BI79" i="2"/>
  <c r="AW76" i="2"/>
  <c r="BI76" i="2"/>
  <c r="AW73" i="2"/>
  <c r="BI73" i="2"/>
  <c r="AW70" i="2"/>
  <c r="BI70" i="2"/>
  <c r="AW68" i="2"/>
  <c r="BI68" i="2"/>
  <c r="AW65" i="2"/>
  <c r="BI65" i="2"/>
  <c r="AW60" i="2"/>
  <c r="BI60" i="2"/>
  <c r="AW57" i="2"/>
  <c r="BI57" i="2"/>
  <c r="AW54" i="2"/>
  <c r="BI54" i="2"/>
  <c r="AW51" i="2"/>
  <c r="BI51" i="2"/>
  <c r="AW46" i="2"/>
  <c r="BI46" i="2"/>
  <c r="AW43" i="2"/>
  <c r="BI43" i="2"/>
  <c r="AW41" i="2"/>
  <c r="BI41" i="2"/>
  <c r="AW38" i="2"/>
  <c r="BI38" i="2"/>
  <c r="AW35" i="2"/>
  <c r="BI35" i="2"/>
  <c r="AW33" i="2"/>
  <c r="BI33" i="2"/>
  <c r="AW30" i="2"/>
  <c r="BI30" i="2"/>
  <c r="AW27" i="2"/>
  <c r="BI27" i="2"/>
  <c r="AW24" i="2"/>
  <c r="BI24" i="2"/>
  <c r="AW19" i="2"/>
  <c r="BI19" i="2"/>
  <c r="AW16" i="2"/>
  <c r="BI16" i="2"/>
  <c r="AW13" i="2"/>
  <c r="BI13" i="2"/>
  <c r="AW10" i="2"/>
  <c r="BI10" i="2"/>
  <c r="AW7" i="2"/>
  <c r="BI7" i="2"/>
  <c r="AW4" i="2"/>
  <c r="BI4" i="2"/>
  <c r="AW78" i="2"/>
  <c r="BI78" i="2"/>
  <c r="AW75" i="2"/>
  <c r="BI75" i="2"/>
  <c r="AW72" i="2"/>
  <c r="BI72" i="2"/>
  <c r="AW67" i="2"/>
  <c r="BI67" i="2"/>
  <c r="AW64" i="2"/>
  <c r="BI64" i="2"/>
  <c r="AW62" i="2"/>
  <c r="BI62" i="2"/>
  <c r="AW59" i="2"/>
  <c r="BI59" i="2"/>
  <c r="AW56" i="2"/>
  <c r="BI56" i="2"/>
  <c r="AW53" i="2"/>
  <c r="BI53" i="2"/>
  <c r="AW50" i="2"/>
  <c r="BI50" i="2"/>
  <c r="AW48" i="2"/>
  <c r="BI48" i="2"/>
  <c r="AW45" i="2"/>
  <c r="BI45" i="2"/>
  <c r="AW42" i="2"/>
  <c r="BI42" i="2"/>
  <c r="AW40" i="2"/>
  <c r="BI40" i="2"/>
  <c r="AW37" i="2"/>
  <c r="BI37" i="2"/>
  <c r="AW34" i="2"/>
  <c r="BI34" i="2"/>
  <c r="AW32" i="2"/>
  <c r="BI32" i="2"/>
  <c r="AW29" i="2"/>
  <c r="BI29" i="2"/>
  <c r="AW26" i="2"/>
  <c r="BI26" i="2"/>
  <c r="AW23" i="2"/>
  <c r="BI23" i="2"/>
  <c r="AW21" i="2"/>
  <c r="BI21" i="2"/>
  <c r="AW18" i="2"/>
  <c r="BI18" i="2"/>
  <c r="AW15" i="2"/>
  <c r="BI15" i="2"/>
  <c r="AW12" i="2"/>
  <c r="BI12" i="2"/>
  <c r="AW9" i="2"/>
  <c r="BI9" i="2"/>
  <c r="AW6" i="2"/>
  <c r="BI6" i="2"/>
  <c r="AV86" i="2"/>
  <c r="BH86" i="2"/>
  <c r="AV59" i="2"/>
  <c r="BH59" i="2"/>
  <c r="AV53" i="2"/>
  <c r="BH53" i="2"/>
  <c r="AV50" i="2"/>
  <c r="BH50" i="2"/>
  <c r="AV48" i="2"/>
  <c r="BH48" i="2"/>
  <c r="AV45" i="2"/>
  <c r="BH45" i="2"/>
  <c r="AV42" i="2"/>
  <c r="BH42" i="2"/>
  <c r="AV40" i="2"/>
  <c r="BH40" i="2"/>
  <c r="AV37" i="2"/>
  <c r="BH37" i="2"/>
  <c r="AV34" i="2"/>
  <c r="BH34" i="2"/>
  <c r="AV32" i="2"/>
  <c r="BH32" i="2"/>
  <c r="AV29" i="2"/>
  <c r="BH29" i="2"/>
  <c r="AV26" i="2"/>
  <c r="BH26" i="2"/>
  <c r="AV23" i="2"/>
  <c r="BH23" i="2"/>
  <c r="AV21" i="2"/>
  <c r="BH21" i="2"/>
  <c r="AV18" i="2"/>
  <c r="BH18" i="2"/>
  <c r="AV15" i="2"/>
  <c r="BH15" i="2"/>
  <c r="AV12" i="2"/>
  <c r="BH12" i="2"/>
  <c r="AV9" i="2"/>
  <c r="BH9" i="2"/>
  <c r="AV6" i="2"/>
  <c r="BH6" i="2"/>
  <c r="AV89" i="2"/>
  <c r="BH89" i="2"/>
  <c r="AV72" i="2"/>
  <c r="BH72" i="2"/>
  <c r="AV62" i="2"/>
  <c r="BH62" i="2"/>
  <c r="AV56" i="2"/>
  <c r="BH56" i="2"/>
  <c r="AV83" i="2"/>
  <c r="BH83" i="2"/>
  <c r="AV80" i="2"/>
  <c r="BH80" i="2"/>
  <c r="AV88" i="2"/>
  <c r="BH88" i="2"/>
  <c r="AV85" i="2"/>
  <c r="BH85" i="2"/>
  <c r="AV82" i="2"/>
  <c r="BH82" i="2"/>
  <c r="AV77" i="2"/>
  <c r="BH77" i="2"/>
  <c r="AV74" i="2"/>
  <c r="BH74" i="2"/>
  <c r="AV71" i="2"/>
  <c r="BH71" i="2"/>
  <c r="AV69" i="2"/>
  <c r="BH69" i="2"/>
  <c r="AV66" i="2"/>
  <c r="BH66" i="2"/>
  <c r="AV63" i="2"/>
  <c r="BH63" i="2"/>
  <c r="AV61" i="2"/>
  <c r="BH61" i="2"/>
  <c r="AV58" i="2"/>
  <c r="BH58" i="2"/>
  <c r="AV55" i="2"/>
  <c r="BH55" i="2"/>
  <c r="AV52" i="2"/>
  <c r="BH52" i="2"/>
  <c r="AV49" i="2"/>
  <c r="BH49" i="2"/>
  <c r="AV47" i="2"/>
  <c r="BH47" i="2"/>
  <c r="AV44" i="2"/>
  <c r="BH44" i="2"/>
  <c r="AV39" i="2"/>
  <c r="BH39" i="2"/>
  <c r="AV36" i="2"/>
  <c r="BH36" i="2"/>
  <c r="AV31" i="2"/>
  <c r="BH31" i="2"/>
  <c r="AV28" i="2"/>
  <c r="BH28" i="2"/>
  <c r="AV25" i="2"/>
  <c r="BH25" i="2"/>
  <c r="AV22" i="2"/>
  <c r="BH22" i="2"/>
  <c r="AV20" i="2"/>
  <c r="BH20" i="2"/>
  <c r="AV17" i="2"/>
  <c r="BH17" i="2"/>
  <c r="AV14" i="2"/>
  <c r="BH14" i="2"/>
  <c r="AV11" i="2"/>
  <c r="BH11" i="2"/>
  <c r="AV8" i="2"/>
  <c r="BH8" i="2"/>
  <c r="AV5" i="2"/>
  <c r="BH5" i="2"/>
  <c r="AV3" i="2"/>
  <c r="BH3" i="2"/>
  <c r="AV78" i="2"/>
  <c r="BH78" i="2"/>
  <c r="AD75" i="2"/>
  <c r="AN65" i="2"/>
  <c r="AV64" i="2"/>
  <c r="BH64" i="2"/>
  <c r="AR58" i="2"/>
  <c r="AV75" i="2"/>
  <c r="BH75" i="2"/>
  <c r="AV67" i="2"/>
  <c r="BH67" i="2"/>
  <c r="AV90" i="2"/>
  <c r="BH90" i="2"/>
  <c r="AV87" i="2"/>
  <c r="BH87" i="2"/>
  <c r="AV84" i="2"/>
  <c r="BH84" i="2"/>
  <c r="AV81" i="2"/>
  <c r="BH81" i="2"/>
  <c r="AV79" i="2"/>
  <c r="BH79" i="2"/>
  <c r="AV76" i="2"/>
  <c r="BH76" i="2"/>
  <c r="AV73" i="2"/>
  <c r="BH73" i="2"/>
  <c r="AV70" i="2"/>
  <c r="BH70" i="2"/>
  <c r="AV68" i="2"/>
  <c r="BH68" i="2"/>
  <c r="AV65" i="2"/>
  <c r="BH65" i="2"/>
  <c r="AV60" i="2"/>
  <c r="BH60" i="2"/>
  <c r="AV57" i="2"/>
  <c r="BH57" i="2"/>
  <c r="AV54" i="2"/>
  <c r="BH54" i="2"/>
  <c r="AV51" i="2"/>
  <c r="BH51" i="2"/>
  <c r="AV46" i="2"/>
  <c r="BH46" i="2"/>
  <c r="AV43" i="2"/>
  <c r="BH43" i="2"/>
  <c r="AV41" i="2"/>
  <c r="BH41" i="2"/>
  <c r="AV38" i="2"/>
  <c r="BH38" i="2"/>
  <c r="AV35" i="2"/>
  <c r="BH35" i="2"/>
  <c r="AV33" i="2"/>
  <c r="BH33" i="2"/>
  <c r="AV30" i="2"/>
  <c r="BH30" i="2"/>
  <c r="AV27" i="2"/>
  <c r="BH27" i="2"/>
  <c r="AV24" i="2"/>
  <c r="BH24" i="2"/>
  <c r="AV19" i="2"/>
  <c r="BH19" i="2"/>
  <c r="AV16" i="2"/>
  <c r="BH16" i="2"/>
  <c r="AV13" i="2"/>
  <c r="BH13" i="2"/>
  <c r="AV10" i="2"/>
  <c r="BH10" i="2"/>
  <c r="AV7" i="2"/>
  <c r="BH7" i="2"/>
  <c r="AV4" i="2"/>
  <c r="BH4" i="2"/>
  <c r="BF81" i="2"/>
  <c r="AS85" i="2"/>
  <c r="BE85" i="2"/>
  <c r="AJ89" i="2"/>
  <c r="AY85" i="2"/>
  <c r="Z88" i="2"/>
  <c r="BG13" i="2"/>
  <c r="BG7" i="2"/>
  <c r="Z90" i="2"/>
  <c r="Z85" i="2"/>
  <c r="Z82" i="2"/>
  <c r="Z77" i="2"/>
  <c r="Z74" i="2"/>
  <c r="Z71" i="2"/>
  <c r="Z69" i="2"/>
  <c r="Z66" i="2"/>
  <c r="Z63" i="2"/>
  <c r="Z61" i="2"/>
  <c r="Z58" i="2"/>
  <c r="Z55" i="2"/>
  <c r="Z52" i="2"/>
  <c r="Z49" i="2"/>
  <c r="Z47" i="2"/>
  <c r="Z44" i="2"/>
  <c r="Z39" i="2"/>
  <c r="Z36" i="2"/>
  <c r="Z31" i="2"/>
  <c r="Z28" i="2"/>
  <c r="Z25" i="2"/>
  <c r="Z22" i="2"/>
  <c r="Z20" i="2"/>
  <c r="Z17" i="2"/>
  <c r="Z14" i="2"/>
  <c r="Z11" i="2"/>
  <c r="Z8" i="2"/>
  <c r="Z5" i="2"/>
  <c r="Z3" i="2"/>
  <c r="BG90" i="2"/>
  <c r="BG84" i="2"/>
  <c r="BG79" i="2"/>
  <c r="BG73" i="2"/>
  <c r="BG68" i="2"/>
  <c r="BG57" i="2"/>
  <c r="BG51" i="2"/>
  <c r="BG46" i="2"/>
  <c r="BG41" i="2"/>
  <c r="BG35" i="2"/>
  <c r="BG30" i="2"/>
  <c r="BG24" i="2"/>
  <c r="BG19" i="2"/>
  <c r="BG89" i="2"/>
  <c r="BG83" i="2"/>
  <c r="BG78" i="2"/>
  <c r="BG72" i="2"/>
  <c r="BG67" i="2"/>
  <c r="BG62" i="2"/>
  <c r="BG56" i="2"/>
  <c r="BG50" i="2"/>
  <c r="BG45" i="2"/>
  <c r="BG40" i="2"/>
  <c r="BG34" i="2"/>
  <c r="BG29" i="2"/>
  <c r="BG23" i="2"/>
  <c r="BG18" i="2"/>
  <c r="BG12" i="2"/>
  <c r="BG6" i="2"/>
  <c r="Z87" i="2"/>
  <c r="Z84" i="2"/>
  <c r="Z81" i="2"/>
  <c r="Z79" i="2"/>
  <c r="Z76" i="2"/>
  <c r="Z73" i="2"/>
  <c r="Z70" i="2"/>
  <c r="Z68" i="2"/>
  <c r="Z65" i="2"/>
  <c r="Z60" i="2"/>
  <c r="Z57" i="2"/>
  <c r="Z54" i="2"/>
  <c r="Z51" i="2"/>
  <c r="Z46" i="2"/>
  <c r="Z43" i="2"/>
  <c r="Z41" i="2"/>
  <c r="Z38" i="2"/>
  <c r="Z35" i="2"/>
  <c r="Z33" i="2"/>
  <c r="Z30" i="2"/>
  <c r="Z27" i="2"/>
  <c r="Z24" i="2"/>
  <c r="Z19" i="2"/>
  <c r="Z16" i="2"/>
  <c r="Z13" i="2"/>
  <c r="Z10" i="2"/>
  <c r="Z7" i="2"/>
  <c r="Z4" i="2"/>
  <c r="BG88" i="2"/>
  <c r="BG82" i="2"/>
  <c r="BG77" i="2"/>
  <c r="BG71" i="2"/>
  <c r="BG66" i="2"/>
  <c r="BG61" i="2"/>
  <c r="BG55" i="2"/>
  <c r="BG49" i="2"/>
  <c r="BG44" i="2"/>
  <c r="BG39" i="2"/>
  <c r="BG28" i="2"/>
  <c r="BG22" i="2"/>
  <c r="BG17" i="2"/>
  <c r="BG11" i="2"/>
  <c r="BG5" i="2"/>
  <c r="BG87" i="2"/>
  <c r="BG81" i="2"/>
  <c r="BG76" i="2"/>
  <c r="BG70" i="2"/>
  <c r="BG65" i="2"/>
  <c r="BG60" i="2"/>
  <c r="BG54" i="2"/>
  <c r="BG43" i="2"/>
  <c r="BG38" i="2"/>
  <c r="BG33" i="2"/>
  <c r="BG27" i="2"/>
  <c r="BG16" i="2"/>
  <c r="BG10" i="2"/>
  <c r="BG4" i="2"/>
  <c r="Z89" i="2"/>
  <c r="Z86" i="2"/>
  <c r="Z83" i="2"/>
  <c r="Z80" i="2"/>
  <c r="Z78" i="2"/>
  <c r="Z75" i="2"/>
  <c r="Z72" i="2"/>
  <c r="Z67" i="2"/>
  <c r="Z64" i="2"/>
  <c r="Z62" i="2"/>
  <c r="Z59" i="2"/>
  <c r="Z56" i="2"/>
  <c r="B56" i="3" s="1"/>
  <c r="Z53" i="2"/>
  <c r="Z50" i="2"/>
  <c r="Z48" i="2"/>
  <c r="Z45" i="2"/>
  <c r="Z42" i="2"/>
  <c r="Z40" i="2"/>
  <c r="Z37" i="2"/>
  <c r="Z34" i="2"/>
  <c r="Z32" i="2"/>
  <c r="Z29" i="2"/>
  <c r="Z26" i="2"/>
  <c r="Z23" i="2"/>
  <c r="Z21" i="2"/>
  <c r="Z18" i="2"/>
  <c r="Z15" i="2"/>
  <c r="Z12" i="2"/>
  <c r="Z9" i="2"/>
  <c r="Z6" i="2"/>
  <c r="BG86" i="2"/>
  <c r="BG80" i="2"/>
  <c r="BG75" i="2"/>
  <c r="BG64" i="2"/>
  <c r="BG59" i="2"/>
  <c r="BG53" i="2"/>
  <c r="BG48" i="2"/>
  <c r="BG42" i="2"/>
  <c r="BG37" i="2"/>
  <c r="BG32" i="2"/>
  <c r="BG26" i="2"/>
  <c r="BG21" i="2"/>
  <c r="BG15" i="2"/>
  <c r="BG9" i="2"/>
  <c r="BG85" i="2"/>
  <c r="BG74" i="2"/>
  <c r="BG69" i="2"/>
  <c r="BG63" i="2"/>
  <c r="BG58" i="2"/>
  <c r="BG52" i="2"/>
  <c r="BG47" i="2"/>
  <c r="BG36" i="2"/>
  <c r="BG31" i="2"/>
  <c r="BG25" i="2"/>
  <c r="BG20" i="2"/>
  <c r="BG14" i="2"/>
  <c r="BG8" i="2"/>
  <c r="BG3" i="2"/>
  <c r="N16" i="3" l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L16" i="3" s="1"/>
  <c r="BM16" i="3" s="1"/>
  <c r="BN16" i="3" s="1"/>
  <c r="BO16" i="3" s="1"/>
  <c r="BP16" i="3" s="1"/>
  <c r="BQ16" i="3" s="1"/>
  <c r="BR16" i="3" s="1"/>
  <c r="BS16" i="3" s="1"/>
  <c r="BT16" i="3" s="1"/>
  <c r="N27" i="3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AH27" i="3" s="1"/>
  <c r="AI27" i="3" s="1"/>
  <c r="AJ27" i="3" s="1"/>
  <c r="AK27" i="3" s="1"/>
  <c r="AL27" i="3" s="1"/>
  <c r="AM27" i="3" s="1"/>
  <c r="AN27" i="3" s="1"/>
  <c r="AO27" i="3" s="1"/>
  <c r="AP27" i="3" s="1"/>
  <c r="AQ27" i="3" s="1"/>
  <c r="AR27" i="3" s="1"/>
  <c r="AS27" i="3" s="1"/>
  <c r="AT27" i="3" s="1"/>
  <c r="AU27" i="3" s="1"/>
  <c r="AV27" i="3" s="1"/>
  <c r="AW27" i="3" s="1"/>
  <c r="AX27" i="3" s="1"/>
  <c r="AY27" i="3" s="1"/>
  <c r="AZ27" i="3" s="1"/>
  <c r="BA27" i="3" s="1"/>
  <c r="BB27" i="3" s="1"/>
  <c r="BC27" i="3" s="1"/>
  <c r="BD27" i="3" s="1"/>
  <c r="BE27" i="3" s="1"/>
  <c r="BF27" i="3" s="1"/>
  <c r="BG27" i="3" s="1"/>
  <c r="BH27" i="3" s="1"/>
  <c r="BI27" i="3" s="1"/>
  <c r="BJ27" i="3" s="1"/>
  <c r="BK27" i="3" s="1"/>
  <c r="BL27" i="3" s="1"/>
  <c r="BM27" i="3" s="1"/>
  <c r="BN27" i="3" s="1"/>
  <c r="BO27" i="3" s="1"/>
  <c r="BP27" i="3" s="1"/>
  <c r="BQ27" i="3" s="1"/>
  <c r="BR27" i="3" s="1"/>
  <c r="BS27" i="3" s="1"/>
  <c r="BT27" i="3" s="1"/>
  <c r="N35" i="3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AL35" i="3" s="1"/>
  <c r="AM35" i="3" s="1"/>
  <c r="AN35" i="3" s="1"/>
  <c r="AO35" i="3" s="1"/>
  <c r="AP35" i="3" s="1"/>
  <c r="AQ35" i="3" s="1"/>
  <c r="AR35" i="3" s="1"/>
  <c r="AS35" i="3" s="1"/>
  <c r="AT35" i="3" s="1"/>
  <c r="AU35" i="3" s="1"/>
  <c r="AV35" i="3" s="1"/>
  <c r="AW35" i="3" s="1"/>
  <c r="AX35" i="3" s="1"/>
  <c r="AY35" i="3" s="1"/>
  <c r="AZ35" i="3" s="1"/>
  <c r="BA35" i="3" s="1"/>
  <c r="BB35" i="3" s="1"/>
  <c r="BC35" i="3" s="1"/>
  <c r="BD35" i="3" s="1"/>
  <c r="BE35" i="3" s="1"/>
  <c r="BF35" i="3" s="1"/>
  <c r="BG35" i="3" s="1"/>
  <c r="BH35" i="3" s="1"/>
  <c r="BI35" i="3" s="1"/>
  <c r="BJ35" i="3" s="1"/>
  <c r="BK35" i="3" s="1"/>
  <c r="BL35" i="3" s="1"/>
  <c r="BM35" i="3" s="1"/>
  <c r="BN35" i="3" s="1"/>
  <c r="BO35" i="3" s="1"/>
  <c r="BP35" i="3" s="1"/>
  <c r="BQ35" i="3" s="1"/>
  <c r="BR35" i="3" s="1"/>
  <c r="BS35" i="3" s="1"/>
  <c r="BT35" i="3" s="1"/>
  <c r="N54" i="3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AC54" i="3" s="1"/>
  <c r="AD54" i="3" s="1"/>
  <c r="AE54" i="3" s="1"/>
  <c r="AF54" i="3" s="1"/>
  <c r="AG54" i="3" s="1"/>
  <c r="AH54" i="3" s="1"/>
  <c r="AI54" i="3" s="1"/>
  <c r="AJ54" i="3" s="1"/>
  <c r="AK54" i="3" s="1"/>
  <c r="AL54" i="3" s="1"/>
  <c r="AM54" i="3" s="1"/>
  <c r="AN54" i="3" s="1"/>
  <c r="AO54" i="3" s="1"/>
  <c r="AP54" i="3" s="1"/>
  <c r="AQ54" i="3" s="1"/>
  <c r="AR54" i="3" s="1"/>
  <c r="AS54" i="3" s="1"/>
  <c r="AT54" i="3" s="1"/>
  <c r="AU54" i="3" s="1"/>
  <c r="AV54" i="3" s="1"/>
  <c r="AW54" i="3" s="1"/>
  <c r="AX54" i="3" s="1"/>
  <c r="AY54" i="3" s="1"/>
  <c r="AZ54" i="3" s="1"/>
  <c r="BA54" i="3" s="1"/>
  <c r="BB54" i="3" s="1"/>
  <c r="BC54" i="3" s="1"/>
  <c r="BD54" i="3" s="1"/>
  <c r="BE54" i="3" s="1"/>
  <c r="BF54" i="3" s="1"/>
  <c r="BG54" i="3" s="1"/>
  <c r="BH54" i="3" s="1"/>
  <c r="BI54" i="3" s="1"/>
  <c r="BJ54" i="3" s="1"/>
  <c r="BK54" i="3" s="1"/>
  <c r="BL54" i="3" s="1"/>
  <c r="BM54" i="3" s="1"/>
  <c r="BN54" i="3" s="1"/>
  <c r="BO54" i="3" s="1"/>
  <c r="BP54" i="3" s="1"/>
  <c r="BQ54" i="3" s="1"/>
  <c r="BR54" i="3" s="1"/>
  <c r="BS54" i="3" s="1"/>
  <c r="BT54" i="3" s="1"/>
  <c r="N73" i="3"/>
  <c r="O73" i="3" s="1"/>
  <c r="P73" i="3" s="1"/>
  <c r="Q73" i="3" s="1"/>
  <c r="R73" i="3" s="1"/>
  <c r="S73" i="3" s="1"/>
  <c r="T73" i="3" s="1"/>
  <c r="U73" i="3" s="1"/>
  <c r="V73" i="3" s="1"/>
  <c r="W73" i="3" s="1"/>
  <c r="X73" i="3" s="1"/>
  <c r="Y73" i="3" s="1"/>
  <c r="Z73" i="3" s="1"/>
  <c r="AA73" i="3" s="1"/>
  <c r="AB73" i="3" s="1"/>
  <c r="AC73" i="3" s="1"/>
  <c r="AD73" i="3" s="1"/>
  <c r="AE73" i="3" s="1"/>
  <c r="AF73" i="3" s="1"/>
  <c r="AG73" i="3" s="1"/>
  <c r="AH73" i="3" s="1"/>
  <c r="AI73" i="3" s="1"/>
  <c r="AJ73" i="3" s="1"/>
  <c r="AK73" i="3" s="1"/>
  <c r="AL73" i="3" s="1"/>
  <c r="AM73" i="3" s="1"/>
  <c r="AN73" i="3" s="1"/>
  <c r="AO73" i="3" s="1"/>
  <c r="AP73" i="3" s="1"/>
  <c r="AQ73" i="3" s="1"/>
  <c r="AR73" i="3" s="1"/>
  <c r="AS73" i="3" s="1"/>
  <c r="AT73" i="3" s="1"/>
  <c r="AU73" i="3" s="1"/>
  <c r="AV73" i="3" s="1"/>
  <c r="AW73" i="3" s="1"/>
  <c r="AX73" i="3" s="1"/>
  <c r="AY73" i="3" s="1"/>
  <c r="AZ73" i="3" s="1"/>
  <c r="BA73" i="3" s="1"/>
  <c r="BB73" i="3" s="1"/>
  <c r="BC73" i="3" s="1"/>
  <c r="BD73" i="3" s="1"/>
  <c r="BE73" i="3" s="1"/>
  <c r="BF73" i="3" s="1"/>
  <c r="BG73" i="3" s="1"/>
  <c r="BH73" i="3" s="1"/>
  <c r="BI73" i="3" s="1"/>
  <c r="BJ73" i="3" s="1"/>
  <c r="BK73" i="3" s="1"/>
  <c r="BL73" i="3" s="1"/>
  <c r="BM73" i="3" s="1"/>
  <c r="BN73" i="3" s="1"/>
  <c r="BO73" i="3" s="1"/>
  <c r="BP73" i="3" s="1"/>
  <c r="BQ73" i="3" s="1"/>
  <c r="BR73" i="3" s="1"/>
  <c r="BS73" i="3" s="1"/>
  <c r="BT73" i="3" s="1"/>
  <c r="B6" i="3"/>
  <c r="F6" i="3" s="1"/>
  <c r="B75" i="3"/>
  <c r="N7" i="3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BM7" i="3" s="1"/>
  <c r="BN7" i="3" s="1"/>
  <c r="BO7" i="3" s="1"/>
  <c r="BP7" i="3" s="1"/>
  <c r="BQ7" i="3" s="1"/>
  <c r="BR7" i="3" s="1"/>
  <c r="BS7" i="3" s="1"/>
  <c r="BT7" i="3" s="1"/>
  <c r="B23" i="3"/>
  <c r="B27" i="3"/>
  <c r="B40" i="3"/>
  <c r="K40" i="3" s="1"/>
  <c r="B7" i="3"/>
  <c r="G7" i="3" s="1"/>
  <c r="N90" i="3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AL90" i="3" s="1"/>
  <c r="AM90" i="3" s="1"/>
  <c r="AN90" i="3" s="1"/>
  <c r="AO90" i="3" s="1"/>
  <c r="AP90" i="3" s="1"/>
  <c r="AQ90" i="3" s="1"/>
  <c r="AR90" i="3" s="1"/>
  <c r="AS90" i="3" s="1"/>
  <c r="AT90" i="3" s="1"/>
  <c r="AU90" i="3" s="1"/>
  <c r="AV90" i="3" s="1"/>
  <c r="AW90" i="3" s="1"/>
  <c r="AX90" i="3" s="1"/>
  <c r="AY90" i="3" s="1"/>
  <c r="AZ90" i="3" s="1"/>
  <c r="BA90" i="3" s="1"/>
  <c r="BB90" i="3" s="1"/>
  <c r="BC90" i="3" s="1"/>
  <c r="BD90" i="3" s="1"/>
  <c r="BE90" i="3" s="1"/>
  <c r="BF90" i="3" s="1"/>
  <c r="BG90" i="3" s="1"/>
  <c r="BH90" i="3" s="1"/>
  <c r="BI90" i="3" s="1"/>
  <c r="BJ90" i="3" s="1"/>
  <c r="BK90" i="3" s="1"/>
  <c r="BL90" i="3" s="1"/>
  <c r="BM90" i="3" s="1"/>
  <c r="BN90" i="3" s="1"/>
  <c r="BO90" i="3" s="1"/>
  <c r="BP90" i="3" s="1"/>
  <c r="BQ90" i="3" s="1"/>
  <c r="BR90" i="3" s="1"/>
  <c r="BS90" i="3" s="1"/>
  <c r="BT90" i="3" s="1"/>
  <c r="N85" i="3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AL85" i="3" s="1"/>
  <c r="AM85" i="3" s="1"/>
  <c r="AN85" i="3" s="1"/>
  <c r="AO85" i="3" s="1"/>
  <c r="AP85" i="3" s="1"/>
  <c r="AQ85" i="3" s="1"/>
  <c r="AR85" i="3" s="1"/>
  <c r="AS85" i="3" s="1"/>
  <c r="AT85" i="3" s="1"/>
  <c r="AU85" i="3" s="1"/>
  <c r="AV85" i="3" s="1"/>
  <c r="AW85" i="3" s="1"/>
  <c r="AX85" i="3" s="1"/>
  <c r="AY85" i="3" s="1"/>
  <c r="AZ85" i="3" s="1"/>
  <c r="BA85" i="3" s="1"/>
  <c r="BB85" i="3" s="1"/>
  <c r="BC85" i="3" s="1"/>
  <c r="BD85" i="3" s="1"/>
  <c r="BE85" i="3" s="1"/>
  <c r="BF85" i="3" s="1"/>
  <c r="BG85" i="3" s="1"/>
  <c r="BH85" i="3" s="1"/>
  <c r="BI85" i="3" s="1"/>
  <c r="BJ85" i="3" s="1"/>
  <c r="BK85" i="3" s="1"/>
  <c r="BL85" i="3" s="1"/>
  <c r="BM85" i="3" s="1"/>
  <c r="BN85" i="3" s="1"/>
  <c r="BO85" i="3" s="1"/>
  <c r="BP85" i="3" s="1"/>
  <c r="BQ85" i="3" s="1"/>
  <c r="BR85" i="3" s="1"/>
  <c r="BS85" i="3" s="1"/>
  <c r="BT85" i="3" s="1"/>
  <c r="N64" i="3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AJ64" i="3" s="1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O3" i="3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N11" i="3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E11" i="3" s="1"/>
  <c r="BF11" i="3" s="1"/>
  <c r="BG11" i="3" s="1"/>
  <c r="BH11" i="3" s="1"/>
  <c r="BI11" i="3" s="1"/>
  <c r="BJ11" i="3" s="1"/>
  <c r="BK11" i="3" s="1"/>
  <c r="BL11" i="3" s="1"/>
  <c r="BM11" i="3" s="1"/>
  <c r="BN11" i="3" s="1"/>
  <c r="BO11" i="3" s="1"/>
  <c r="BP11" i="3" s="1"/>
  <c r="BQ11" i="3" s="1"/>
  <c r="BR11" i="3" s="1"/>
  <c r="BS11" i="3" s="1"/>
  <c r="BT11" i="3" s="1"/>
  <c r="N20" i="3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BF20" i="3" s="1"/>
  <c r="BG20" i="3" s="1"/>
  <c r="BH20" i="3" s="1"/>
  <c r="BI20" i="3" s="1"/>
  <c r="BJ20" i="3" s="1"/>
  <c r="BK20" i="3" s="1"/>
  <c r="BL20" i="3" s="1"/>
  <c r="BM20" i="3" s="1"/>
  <c r="BN20" i="3" s="1"/>
  <c r="BO20" i="3" s="1"/>
  <c r="BP20" i="3" s="1"/>
  <c r="BQ20" i="3" s="1"/>
  <c r="BR20" i="3" s="1"/>
  <c r="BS20" i="3" s="1"/>
  <c r="BT20" i="3" s="1"/>
  <c r="N28" i="3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AF28" i="3" s="1"/>
  <c r="AG28" i="3" s="1"/>
  <c r="AH28" i="3" s="1"/>
  <c r="AI28" i="3" s="1"/>
  <c r="AJ28" i="3" s="1"/>
  <c r="AK28" i="3" s="1"/>
  <c r="AL28" i="3" s="1"/>
  <c r="AM28" i="3" s="1"/>
  <c r="AN28" i="3" s="1"/>
  <c r="AO28" i="3" s="1"/>
  <c r="AP28" i="3" s="1"/>
  <c r="AQ28" i="3" s="1"/>
  <c r="AR28" i="3" s="1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BD28" i="3" s="1"/>
  <c r="BE28" i="3" s="1"/>
  <c r="BF28" i="3" s="1"/>
  <c r="BG28" i="3" s="1"/>
  <c r="BH28" i="3" s="1"/>
  <c r="BI28" i="3" s="1"/>
  <c r="BJ28" i="3" s="1"/>
  <c r="BK28" i="3" s="1"/>
  <c r="BL28" i="3" s="1"/>
  <c r="BM28" i="3" s="1"/>
  <c r="BN28" i="3" s="1"/>
  <c r="BO28" i="3" s="1"/>
  <c r="BP28" i="3" s="1"/>
  <c r="BQ28" i="3" s="1"/>
  <c r="BR28" i="3" s="1"/>
  <c r="BS28" i="3" s="1"/>
  <c r="BT28" i="3" s="1"/>
  <c r="N39" i="3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AB39" i="3" s="1"/>
  <c r="AC39" i="3" s="1"/>
  <c r="AD39" i="3" s="1"/>
  <c r="AE39" i="3" s="1"/>
  <c r="AF39" i="3" s="1"/>
  <c r="AG39" i="3" s="1"/>
  <c r="AH39" i="3" s="1"/>
  <c r="AI39" i="3" s="1"/>
  <c r="AJ39" i="3" s="1"/>
  <c r="AK39" i="3" s="1"/>
  <c r="AL39" i="3" s="1"/>
  <c r="AM39" i="3" s="1"/>
  <c r="AN39" i="3" s="1"/>
  <c r="AO39" i="3" s="1"/>
  <c r="AP39" i="3" s="1"/>
  <c r="AQ39" i="3" s="1"/>
  <c r="AR39" i="3" s="1"/>
  <c r="AS39" i="3" s="1"/>
  <c r="AT39" i="3" s="1"/>
  <c r="AU39" i="3" s="1"/>
  <c r="AV39" i="3" s="1"/>
  <c r="AW39" i="3" s="1"/>
  <c r="AX39" i="3" s="1"/>
  <c r="AY39" i="3" s="1"/>
  <c r="AZ39" i="3" s="1"/>
  <c r="BA39" i="3" s="1"/>
  <c r="BB39" i="3" s="1"/>
  <c r="BC39" i="3" s="1"/>
  <c r="BD39" i="3" s="1"/>
  <c r="BE39" i="3" s="1"/>
  <c r="BF39" i="3" s="1"/>
  <c r="BG39" i="3" s="1"/>
  <c r="BH39" i="3" s="1"/>
  <c r="BI39" i="3" s="1"/>
  <c r="BJ39" i="3" s="1"/>
  <c r="BK39" i="3" s="1"/>
  <c r="BL39" i="3" s="1"/>
  <c r="BM39" i="3" s="1"/>
  <c r="BN39" i="3" s="1"/>
  <c r="BO39" i="3" s="1"/>
  <c r="BP39" i="3" s="1"/>
  <c r="BQ39" i="3" s="1"/>
  <c r="BR39" i="3" s="1"/>
  <c r="BS39" i="3" s="1"/>
  <c r="BT39" i="3" s="1"/>
  <c r="N49" i="3"/>
  <c r="O49" i="3" s="1"/>
  <c r="P49" i="3" s="1"/>
  <c r="Q49" i="3" s="1"/>
  <c r="R49" i="3" s="1"/>
  <c r="S49" i="3" s="1"/>
  <c r="T49" i="3" s="1"/>
  <c r="U49" i="3" s="1"/>
  <c r="V49" i="3" s="1"/>
  <c r="W49" i="3" s="1"/>
  <c r="X49" i="3" s="1"/>
  <c r="Y49" i="3" s="1"/>
  <c r="Z49" i="3" s="1"/>
  <c r="AA49" i="3" s="1"/>
  <c r="AB49" i="3" s="1"/>
  <c r="AC49" i="3" s="1"/>
  <c r="AD49" i="3" s="1"/>
  <c r="AE49" i="3" s="1"/>
  <c r="AF49" i="3" s="1"/>
  <c r="AG49" i="3" s="1"/>
  <c r="AH49" i="3" s="1"/>
  <c r="AI49" i="3" s="1"/>
  <c r="AJ49" i="3" s="1"/>
  <c r="AK49" i="3" s="1"/>
  <c r="AL49" i="3" s="1"/>
  <c r="AM49" i="3" s="1"/>
  <c r="AN49" i="3" s="1"/>
  <c r="AO49" i="3" s="1"/>
  <c r="AP49" i="3" s="1"/>
  <c r="AQ49" i="3" s="1"/>
  <c r="AR49" i="3" s="1"/>
  <c r="AS49" i="3" s="1"/>
  <c r="AT49" i="3" s="1"/>
  <c r="AU49" i="3" s="1"/>
  <c r="AV49" i="3" s="1"/>
  <c r="AW49" i="3" s="1"/>
  <c r="AX49" i="3" s="1"/>
  <c r="AY49" i="3" s="1"/>
  <c r="AZ49" i="3" s="1"/>
  <c r="BA49" i="3" s="1"/>
  <c r="BB49" i="3" s="1"/>
  <c r="BC49" i="3" s="1"/>
  <c r="BD49" i="3" s="1"/>
  <c r="BE49" i="3" s="1"/>
  <c r="BF49" i="3" s="1"/>
  <c r="BG49" i="3" s="1"/>
  <c r="BH49" i="3" s="1"/>
  <c r="BI49" i="3" s="1"/>
  <c r="BJ49" i="3" s="1"/>
  <c r="BK49" i="3" s="1"/>
  <c r="BL49" i="3" s="1"/>
  <c r="BM49" i="3" s="1"/>
  <c r="BN49" i="3" s="1"/>
  <c r="BO49" i="3" s="1"/>
  <c r="BP49" i="3" s="1"/>
  <c r="BQ49" i="3" s="1"/>
  <c r="BR49" i="3" s="1"/>
  <c r="BS49" i="3" s="1"/>
  <c r="BT49" i="3" s="1"/>
  <c r="N66" i="3"/>
  <c r="O66" i="3" s="1"/>
  <c r="P66" i="3" s="1"/>
  <c r="Q66" i="3" s="1"/>
  <c r="R66" i="3" s="1"/>
  <c r="S66" i="3" s="1"/>
  <c r="T66" i="3" s="1"/>
  <c r="U66" i="3" s="1"/>
  <c r="V66" i="3" s="1"/>
  <c r="W66" i="3" s="1"/>
  <c r="X66" i="3" s="1"/>
  <c r="Y66" i="3" s="1"/>
  <c r="Z66" i="3" s="1"/>
  <c r="AA66" i="3" s="1"/>
  <c r="AB66" i="3" s="1"/>
  <c r="AC66" i="3" s="1"/>
  <c r="AD66" i="3" s="1"/>
  <c r="AE66" i="3" s="1"/>
  <c r="AF66" i="3" s="1"/>
  <c r="AG66" i="3" s="1"/>
  <c r="AH66" i="3" s="1"/>
  <c r="AI66" i="3" s="1"/>
  <c r="AJ66" i="3" s="1"/>
  <c r="AK66" i="3" s="1"/>
  <c r="AL66" i="3" s="1"/>
  <c r="AM66" i="3" s="1"/>
  <c r="AN66" i="3" s="1"/>
  <c r="AO66" i="3" s="1"/>
  <c r="AP66" i="3" s="1"/>
  <c r="AQ66" i="3" s="1"/>
  <c r="AR66" i="3" s="1"/>
  <c r="AS66" i="3" s="1"/>
  <c r="AT66" i="3" s="1"/>
  <c r="AU66" i="3" s="1"/>
  <c r="AV66" i="3" s="1"/>
  <c r="AW66" i="3" s="1"/>
  <c r="AX66" i="3" s="1"/>
  <c r="AY66" i="3" s="1"/>
  <c r="AZ66" i="3" s="1"/>
  <c r="BA66" i="3" s="1"/>
  <c r="BB66" i="3" s="1"/>
  <c r="BC66" i="3" s="1"/>
  <c r="BD66" i="3" s="1"/>
  <c r="BE66" i="3" s="1"/>
  <c r="BF66" i="3" s="1"/>
  <c r="BG66" i="3" s="1"/>
  <c r="BH66" i="3" s="1"/>
  <c r="BI66" i="3" s="1"/>
  <c r="BJ66" i="3" s="1"/>
  <c r="BK66" i="3" s="1"/>
  <c r="BL66" i="3" s="1"/>
  <c r="BM66" i="3" s="1"/>
  <c r="BN66" i="3" s="1"/>
  <c r="BO66" i="3" s="1"/>
  <c r="BP66" i="3" s="1"/>
  <c r="BQ66" i="3" s="1"/>
  <c r="BR66" i="3" s="1"/>
  <c r="BS66" i="3" s="1"/>
  <c r="BT66" i="3" s="1"/>
  <c r="N74" i="3"/>
  <c r="O74" i="3" s="1"/>
  <c r="P74" i="3" s="1"/>
  <c r="Q74" i="3" s="1"/>
  <c r="R74" i="3" s="1"/>
  <c r="S74" i="3" s="1"/>
  <c r="T74" i="3" s="1"/>
  <c r="U74" i="3" s="1"/>
  <c r="V74" i="3" s="1"/>
  <c r="W74" i="3" s="1"/>
  <c r="X74" i="3" s="1"/>
  <c r="Y74" i="3" s="1"/>
  <c r="Z74" i="3" s="1"/>
  <c r="AA74" i="3" s="1"/>
  <c r="AB74" i="3" s="1"/>
  <c r="AC74" i="3" s="1"/>
  <c r="AD74" i="3" s="1"/>
  <c r="AE74" i="3" s="1"/>
  <c r="AF74" i="3" s="1"/>
  <c r="AG74" i="3" s="1"/>
  <c r="AH74" i="3" s="1"/>
  <c r="AI74" i="3" s="1"/>
  <c r="AJ74" i="3" s="1"/>
  <c r="AK74" i="3" s="1"/>
  <c r="AL74" i="3" s="1"/>
  <c r="AM74" i="3" s="1"/>
  <c r="AN74" i="3" s="1"/>
  <c r="AO74" i="3" s="1"/>
  <c r="AP74" i="3" s="1"/>
  <c r="AQ74" i="3" s="1"/>
  <c r="AR74" i="3" s="1"/>
  <c r="AS74" i="3" s="1"/>
  <c r="AT74" i="3" s="1"/>
  <c r="AU74" i="3" s="1"/>
  <c r="AV74" i="3" s="1"/>
  <c r="AW74" i="3" s="1"/>
  <c r="AX74" i="3" s="1"/>
  <c r="AY74" i="3" s="1"/>
  <c r="AZ74" i="3" s="1"/>
  <c r="BA74" i="3" s="1"/>
  <c r="BB74" i="3" s="1"/>
  <c r="BC74" i="3" s="1"/>
  <c r="BD74" i="3" s="1"/>
  <c r="BE74" i="3" s="1"/>
  <c r="BF74" i="3" s="1"/>
  <c r="BG74" i="3" s="1"/>
  <c r="BH74" i="3" s="1"/>
  <c r="BI74" i="3" s="1"/>
  <c r="BJ74" i="3" s="1"/>
  <c r="BK74" i="3" s="1"/>
  <c r="BL74" i="3" s="1"/>
  <c r="BM74" i="3" s="1"/>
  <c r="BN74" i="3" s="1"/>
  <c r="BO74" i="3" s="1"/>
  <c r="BP74" i="3" s="1"/>
  <c r="BQ74" i="3" s="1"/>
  <c r="BR74" i="3" s="1"/>
  <c r="BS74" i="3" s="1"/>
  <c r="BT74" i="3" s="1"/>
  <c r="N83" i="3"/>
  <c r="O83" i="3" s="1"/>
  <c r="P83" i="3" s="1"/>
  <c r="Q83" i="3" s="1"/>
  <c r="R83" i="3" s="1"/>
  <c r="S83" i="3" s="1"/>
  <c r="T83" i="3" s="1"/>
  <c r="U83" i="3" s="1"/>
  <c r="V83" i="3" s="1"/>
  <c r="W83" i="3" s="1"/>
  <c r="X83" i="3" s="1"/>
  <c r="Y83" i="3" s="1"/>
  <c r="Z83" i="3" s="1"/>
  <c r="AA83" i="3" s="1"/>
  <c r="AB83" i="3" s="1"/>
  <c r="AC83" i="3" s="1"/>
  <c r="AD83" i="3" s="1"/>
  <c r="AE83" i="3" s="1"/>
  <c r="AF83" i="3" s="1"/>
  <c r="AG83" i="3" s="1"/>
  <c r="AH83" i="3" s="1"/>
  <c r="AI83" i="3" s="1"/>
  <c r="AJ83" i="3" s="1"/>
  <c r="AK83" i="3" s="1"/>
  <c r="AL83" i="3" s="1"/>
  <c r="AM83" i="3" s="1"/>
  <c r="AN83" i="3" s="1"/>
  <c r="AO83" i="3" s="1"/>
  <c r="AP83" i="3" s="1"/>
  <c r="AQ83" i="3" s="1"/>
  <c r="AR83" i="3" s="1"/>
  <c r="AS83" i="3" s="1"/>
  <c r="AT83" i="3" s="1"/>
  <c r="AU83" i="3" s="1"/>
  <c r="AV83" i="3" s="1"/>
  <c r="AW83" i="3" s="1"/>
  <c r="AX83" i="3" s="1"/>
  <c r="AY83" i="3" s="1"/>
  <c r="AZ83" i="3" s="1"/>
  <c r="BA83" i="3" s="1"/>
  <c r="BB83" i="3" s="1"/>
  <c r="BC83" i="3" s="1"/>
  <c r="BD83" i="3" s="1"/>
  <c r="BE83" i="3" s="1"/>
  <c r="BF83" i="3" s="1"/>
  <c r="BG83" i="3" s="1"/>
  <c r="BH83" i="3" s="1"/>
  <c r="BI83" i="3" s="1"/>
  <c r="BJ83" i="3" s="1"/>
  <c r="BK83" i="3" s="1"/>
  <c r="BL83" i="3" s="1"/>
  <c r="BM83" i="3" s="1"/>
  <c r="BN83" i="3" s="1"/>
  <c r="BO83" i="3" s="1"/>
  <c r="BP83" i="3" s="1"/>
  <c r="BQ83" i="3" s="1"/>
  <c r="BR83" i="3" s="1"/>
  <c r="BS83" i="3" s="1"/>
  <c r="BT83" i="3" s="1"/>
  <c r="N72" i="3"/>
  <c r="O72" i="3" s="1"/>
  <c r="P72" i="3" s="1"/>
  <c r="Q72" i="3" s="1"/>
  <c r="R72" i="3" s="1"/>
  <c r="S72" i="3" s="1"/>
  <c r="T72" i="3" s="1"/>
  <c r="U72" i="3" s="1"/>
  <c r="V72" i="3" s="1"/>
  <c r="W72" i="3" s="1"/>
  <c r="X72" i="3" s="1"/>
  <c r="Y72" i="3" s="1"/>
  <c r="Z72" i="3" s="1"/>
  <c r="AA72" i="3" s="1"/>
  <c r="AB72" i="3" s="1"/>
  <c r="AC72" i="3" s="1"/>
  <c r="AD72" i="3" s="1"/>
  <c r="AE72" i="3" s="1"/>
  <c r="AF72" i="3" s="1"/>
  <c r="AG72" i="3" s="1"/>
  <c r="AH72" i="3" s="1"/>
  <c r="AI72" i="3" s="1"/>
  <c r="AJ72" i="3" s="1"/>
  <c r="AK72" i="3" s="1"/>
  <c r="AL72" i="3" s="1"/>
  <c r="AM72" i="3" s="1"/>
  <c r="AN72" i="3" s="1"/>
  <c r="AO72" i="3" s="1"/>
  <c r="AP72" i="3" s="1"/>
  <c r="AQ72" i="3" s="1"/>
  <c r="AR72" i="3" s="1"/>
  <c r="AS72" i="3" s="1"/>
  <c r="AT72" i="3" s="1"/>
  <c r="AU72" i="3" s="1"/>
  <c r="AV72" i="3" s="1"/>
  <c r="AW72" i="3" s="1"/>
  <c r="AX72" i="3" s="1"/>
  <c r="AY72" i="3" s="1"/>
  <c r="AZ72" i="3" s="1"/>
  <c r="BA72" i="3" s="1"/>
  <c r="BB72" i="3" s="1"/>
  <c r="BC72" i="3" s="1"/>
  <c r="BD72" i="3" s="1"/>
  <c r="BE72" i="3" s="1"/>
  <c r="BF72" i="3" s="1"/>
  <c r="BG72" i="3" s="1"/>
  <c r="BH72" i="3" s="1"/>
  <c r="BI72" i="3" s="1"/>
  <c r="BJ72" i="3" s="1"/>
  <c r="BK72" i="3" s="1"/>
  <c r="BL72" i="3" s="1"/>
  <c r="BM72" i="3" s="1"/>
  <c r="BN72" i="3" s="1"/>
  <c r="BO72" i="3" s="1"/>
  <c r="BP72" i="3" s="1"/>
  <c r="BQ72" i="3" s="1"/>
  <c r="BR72" i="3" s="1"/>
  <c r="BS72" i="3" s="1"/>
  <c r="BT72" i="3" s="1"/>
  <c r="N9" i="3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N18" i="3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AJ18" i="3" s="1"/>
  <c r="AK18" i="3" s="1"/>
  <c r="AL18" i="3" s="1"/>
  <c r="AM18" i="3" s="1"/>
  <c r="AN18" i="3" s="1"/>
  <c r="AO18" i="3" s="1"/>
  <c r="AP18" i="3" s="1"/>
  <c r="AQ18" i="3" s="1"/>
  <c r="AR18" i="3" s="1"/>
  <c r="AS18" i="3" s="1"/>
  <c r="AT18" i="3" s="1"/>
  <c r="AU18" i="3" s="1"/>
  <c r="AV18" i="3" s="1"/>
  <c r="AW18" i="3" s="1"/>
  <c r="AX18" i="3" s="1"/>
  <c r="AY18" i="3" s="1"/>
  <c r="AZ18" i="3" s="1"/>
  <c r="BA18" i="3" s="1"/>
  <c r="BB18" i="3" s="1"/>
  <c r="BC18" i="3" s="1"/>
  <c r="BD18" i="3" s="1"/>
  <c r="BE18" i="3" s="1"/>
  <c r="BF18" i="3" s="1"/>
  <c r="BG18" i="3" s="1"/>
  <c r="BH18" i="3" s="1"/>
  <c r="BI18" i="3" s="1"/>
  <c r="BJ18" i="3" s="1"/>
  <c r="BK18" i="3" s="1"/>
  <c r="BL18" i="3" s="1"/>
  <c r="BM18" i="3" s="1"/>
  <c r="BN18" i="3" s="1"/>
  <c r="BO18" i="3" s="1"/>
  <c r="BP18" i="3" s="1"/>
  <c r="BQ18" i="3" s="1"/>
  <c r="BR18" i="3" s="1"/>
  <c r="BS18" i="3" s="1"/>
  <c r="BT18" i="3" s="1"/>
  <c r="N26" i="3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BB26" i="3" s="1"/>
  <c r="BC26" i="3" s="1"/>
  <c r="BD26" i="3" s="1"/>
  <c r="BE26" i="3" s="1"/>
  <c r="BF26" i="3" s="1"/>
  <c r="BG26" i="3" s="1"/>
  <c r="BH26" i="3" s="1"/>
  <c r="BI26" i="3" s="1"/>
  <c r="BJ26" i="3" s="1"/>
  <c r="BK26" i="3" s="1"/>
  <c r="BL26" i="3" s="1"/>
  <c r="BM26" i="3" s="1"/>
  <c r="BN26" i="3" s="1"/>
  <c r="BO26" i="3" s="1"/>
  <c r="BP26" i="3" s="1"/>
  <c r="BQ26" i="3" s="1"/>
  <c r="BR26" i="3" s="1"/>
  <c r="BS26" i="3" s="1"/>
  <c r="BT26" i="3" s="1"/>
  <c r="N34" i="3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AC34" i="3" s="1"/>
  <c r="AD34" i="3" s="1"/>
  <c r="AE34" i="3" s="1"/>
  <c r="AF34" i="3" s="1"/>
  <c r="AG34" i="3" s="1"/>
  <c r="AH34" i="3" s="1"/>
  <c r="AI34" i="3" s="1"/>
  <c r="AJ34" i="3" s="1"/>
  <c r="AK34" i="3" s="1"/>
  <c r="AL34" i="3" s="1"/>
  <c r="AM34" i="3" s="1"/>
  <c r="AN34" i="3" s="1"/>
  <c r="AO34" i="3" s="1"/>
  <c r="AP34" i="3" s="1"/>
  <c r="AQ34" i="3" s="1"/>
  <c r="AR34" i="3" s="1"/>
  <c r="AS34" i="3" s="1"/>
  <c r="AT34" i="3" s="1"/>
  <c r="AU34" i="3" s="1"/>
  <c r="AV34" i="3" s="1"/>
  <c r="AW34" i="3" s="1"/>
  <c r="AX34" i="3" s="1"/>
  <c r="AY34" i="3" s="1"/>
  <c r="AZ34" i="3" s="1"/>
  <c r="BA34" i="3" s="1"/>
  <c r="BB34" i="3" s="1"/>
  <c r="BC34" i="3" s="1"/>
  <c r="BD34" i="3" s="1"/>
  <c r="BE34" i="3" s="1"/>
  <c r="BF34" i="3" s="1"/>
  <c r="BG34" i="3" s="1"/>
  <c r="BH34" i="3" s="1"/>
  <c r="BI34" i="3" s="1"/>
  <c r="BJ34" i="3" s="1"/>
  <c r="BK34" i="3" s="1"/>
  <c r="BL34" i="3" s="1"/>
  <c r="BM34" i="3" s="1"/>
  <c r="BN34" i="3" s="1"/>
  <c r="BO34" i="3" s="1"/>
  <c r="BP34" i="3" s="1"/>
  <c r="BQ34" i="3" s="1"/>
  <c r="BR34" i="3" s="1"/>
  <c r="BS34" i="3" s="1"/>
  <c r="BT34" i="3" s="1"/>
  <c r="N42" i="3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AC42" i="3" s="1"/>
  <c r="AD42" i="3" s="1"/>
  <c r="AE42" i="3" s="1"/>
  <c r="AF42" i="3" s="1"/>
  <c r="AG42" i="3" s="1"/>
  <c r="AH42" i="3" s="1"/>
  <c r="AI42" i="3" s="1"/>
  <c r="AJ42" i="3" s="1"/>
  <c r="AK42" i="3" s="1"/>
  <c r="AL42" i="3" s="1"/>
  <c r="AM42" i="3" s="1"/>
  <c r="AN42" i="3" s="1"/>
  <c r="AO42" i="3" s="1"/>
  <c r="AP42" i="3" s="1"/>
  <c r="AQ42" i="3" s="1"/>
  <c r="AR42" i="3" s="1"/>
  <c r="AS42" i="3" s="1"/>
  <c r="AT42" i="3" s="1"/>
  <c r="AU42" i="3" s="1"/>
  <c r="AV42" i="3" s="1"/>
  <c r="AW42" i="3" s="1"/>
  <c r="AX42" i="3" s="1"/>
  <c r="AY42" i="3" s="1"/>
  <c r="AZ42" i="3" s="1"/>
  <c r="BA42" i="3" s="1"/>
  <c r="BB42" i="3" s="1"/>
  <c r="BC42" i="3" s="1"/>
  <c r="BD42" i="3" s="1"/>
  <c r="BE42" i="3" s="1"/>
  <c r="BF42" i="3" s="1"/>
  <c r="BG42" i="3" s="1"/>
  <c r="BH42" i="3" s="1"/>
  <c r="BI42" i="3" s="1"/>
  <c r="BJ42" i="3" s="1"/>
  <c r="BK42" i="3" s="1"/>
  <c r="BL42" i="3" s="1"/>
  <c r="BM42" i="3" s="1"/>
  <c r="BN42" i="3" s="1"/>
  <c r="BO42" i="3" s="1"/>
  <c r="BP42" i="3" s="1"/>
  <c r="BQ42" i="3" s="1"/>
  <c r="BR42" i="3" s="1"/>
  <c r="BS42" i="3" s="1"/>
  <c r="BT42" i="3" s="1"/>
  <c r="N50" i="3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AM50" i="3" s="1"/>
  <c r="AN50" i="3" s="1"/>
  <c r="AO50" i="3" s="1"/>
  <c r="AP50" i="3" s="1"/>
  <c r="AQ50" i="3" s="1"/>
  <c r="AR50" i="3" s="1"/>
  <c r="AS50" i="3" s="1"/>
  <c r="AT50" i="3" s="1"/>
  <c r="AU50" i="3" s="1"/>
  <c r="AV50" i="3" s="1"/>
  <c r="AW50" i="3" s="1"/>
  <c r="AX50" i="3" s="1"/>
  <c r="AY50" i="3" s="1"/>
  <c r="AZ50" i="3" s="1"/>
  <c r="BA50" i="3" s="1"/>
  <c r="BB50" i="3" s="1"/>
  <c r="BC50" i="3" s="1"/>
  <c r="BD50" i="3" s="1"/>
  <c r="BE50" i="3" s="1"/>
  <c r="BF50" i="3" s="1"/>
  <c r="BG50" i="3" s="1"/>
  <c r="BH50" i="3" s="1"/>
  <c r="BI50" i="3" s="1"/>
  <c r="BJ50" i="3" s="1"/>
  <c r="BK50" i="3" s="1"/>
  <c r="BL50" i="3" s="1"/>
  <c r="BM50" i="3" s="1"/>
  <c r="BN50" i="3" s="1"/>
  <c r="BO50" i="3" s="1"/>
  <c r="BP50" i="3" s="1"/>
  <c r="BQ50" i="3" s="1"/>
  <c r="BR50" i="3" s="1"/>
  <c r="BS50" i="3" s="1"/>
  <c r="BT50" i="3" s="1"/>
  <c r="N86" i="3"/>
  <c r="O86" i="3" s="1"/>
  <c r="P86" i="3" s="1"/>
  <c r="Q86" i="3" s="1"/>
  <c r="R86" i="3" s="1"/>
  <c r="S86" i="3" s="1"/>
  <c r="T86" i="3" s="1"/>
  <c r="U86" i="3" s="1"/>
  <c r="V86" i="3" s="1"/>
  <c r="W86" i="3" s="1"/>
  <c r="X86" i="3" s="1"/>
  <c r="Y86" i="3" s="1"/>
  <c r="Z86" i="3" s="1"/>
  <c r="AA86" i="3" s="1"/>
  <c r="AB86" i="3" s="1"/>
  <c r="AC86" i="3" s="1"/>
  <c r="AD86" i="3" s="1"/>
  <c r="AE86" i="3" s="1"/>
  <c r="AF86" i="3" s="1"/>
  <c r="AG86" i="3" s="1"/>
  <c r="AH86" i="3" s="1"/>
  <c r="AI86" i="3" s="1"/>
  <c r="AJ86" i="3" s="1"/>
  <c r="AK86" i="3" s="1"/>
  <c r="AL86" i="3" s="1"/>
  <c r="AM86" i="3" s="1"/>
  <c r="AN86" i="3" s="1"/>
  <c r="AO86" i="3" s="1"/>
  <c r="AP86" i="3" s="1"/>
  <c r="AQ86" i="3" s="1"/>
  <c r="AR86" i="3" s="1"/>
  <c r="AS86" i="3" s="1"/>
  <c r="AT86" i="3" s="1"/>
  <c r="AU86" i="3" s="1"/>
  <c r="AV86" i="3" s="1"/>
  <c r="AW86" i="3" s="1"/>
  <c r="AX86" i="3" s="1"/>
  <c r="AY86" i="3" s="1"/>
  <c r="AZ86" i="3" s="1"/>
  <c r="BA86" i="3" s="1"/>
  <c r="BB86" i="3" s="1"/>
  <c r="BC86" i="3" s="1"/>
  <c r="BD86" i="3" s="1"/>
  <c r="BE86" i="3" s="1"/>
  <c r="BF86" i="3" s="1"/>
  <c r="BG86" i="3" s="1"/>
  <c r="BH86" i="3" s="1"/>
  <c r="BI86" i="3" s="1"/>
  <c r="BJ86" i="3" s="1"/>
  <c r="BK86" i="3" s="1"/>
  <c r="BL86" i="3" s="1"/>
  <c r="BM86" i="3" s="1"/>
  <c r="BN86" i="3" s="1"/>
  <c r="BO86" i="3" s="1"/>
  <c r="BP86" i="3" s="1"/>
  <c r="BQ86" i="3" s="1"/>
  <c r="BR86" i="3" s="1"/>
  <c r="BS86" i="3" s="1"/>
  <c r="BT86" i="3" s="1"/>
  <c r="N43" i="3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AC43" i="3" s="1"/>
  <c r="AD43" i="3" s="1"/>
  <c r="AE43" i="3" s="1"/>
  <c r="AF43" i="3" s="1"/>
  <c r="AG43" i="3" s="1"/>
  <c r="AH43" i="3" s="1"/>
  <c r="AI43" i="3" s="1"/>
  <c r="AJ43" i="3" s="1"/>
  <c r="AK43" i="3" s="1"/>
  <c r="AL43" i="3" s="1"/>
  <c r="AM43" i="3" s="1"/>
  <c r="AN43" i="3" s="1"/>
  <c r="AO43" i="3" s="1"/>
  <c r="AP43" i="3" s="1"/>
  <c r="AQ43" i="3" s="1"/>
  <c r="AR43" i="3" s="1"/>
  <c r="AS43" i="3" s="1"/>
  <c r="AT43" i="3" s="1"/>
  <c r="AU43" i="3" s="1"/>
  <c r="AV43" i="3" s="1"/>
  <c r="AW43" i="3" s="1"/>
  <c r="AX43" i="3" s="1"/>
  <c r="AY43" i="3" s="1"/>
  <c r="AZ43" i="3" s="1"/>
  <c r="BA43" i="3" s="1"/>
  <c r="BB43" i="3" s="1"/>
  <c r="BC43" i="3" s="1"/>
  <c r="BD43" i="3" s="1"/>
  <c r="BE43" i="3" s="1"/>
  <c r="BF43" i="3" s="1"/>
  <c r="BG43" i="3" s="1"/>
  <c r="BH43" i="3" s="1"/>
  <c r="BI43" i="3" s="1"/>
  <c r="BJ43" i="3" s="1"/>
  <c r="BK43" i="3" s="1"/>
  <c r="BL43" i="3" s="1"/>
  <c r="BM43" i="3" s="1"/>
  <c r="BN43" i="3" s="1"/>
  <c r="BO43" i="3" s="1"/>
  <c r="BP43" i="3" s="1"/>
  <c r="BQ43" i="3" s="1"/>
  <c r="BR43" i="3" s="1"/>
  <c r="BS43" i="3" s="1"/>
  <c r="BT43" i="3" s="1"/>
  <c r="N10" i="3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BF10" i="3" s="1"/>
  <c r="BG10" i="3" s="1"/>
  <c r="BH10" i="3" s="1"/>
  <c r="BI10" i="3" s="1"/>
  <c r="BJ10" i="3" s="1"/>
  <c r="BK10" i="3" s="1"/>
  <c r="BL10" i="3" s="1"/>
  <c r="BM10" i="3" s="1"/>
  <c r="BN10" i="3" s="1"/>
  <c r="BO10" i="3" s="1"/>
  <c r="BP10" i="3" s="1"/>
  <c r="BQ10" i="3" s="1"/>
  <c r="BR10" i="3" s="1"/>
  <c r="BS10" i="3" s="1"/>
  <c r="BT10" i="3" s="1"/>
  <c r="N19" i="3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AG19" i="3" s="1"/>
  <c r="AH19" i="3" s="1"/>
  <c r="AI19" i="3" s="1"/>
  <c r="AJ19" i="3" s="1"/>
  <c r="AK19" i="3" s="1"/>
  <c r="AL19" i="3" s="1"/>
  <c r="AM19" i="3" s="1"/>
  <c r="AN19" i="3" s="1"/>
  <c r="AO19" i="3" s="1"/>
  <c r="AP19" i="3" s="1"/>
  <c r="AQ19" i="3" s="1"/>
  <c r="AR19" i="3" s="1"/>
  <c r="AS19" i="3" s="1"/>
  <c r="AT19" i="3" s="1"/>
  <c r="AU19" i="3" s="1"/>
  <c r="AV19" i="3" s="1"/>
  <c r="AW19" i="3" s="1"/>
  <c r="AX19" i="3" s="1"/>
  <c r="AY19" i="3" s="1"/>
  <c r="AZ19" i="3" s="1"/>
  <c r="BA19" i="3" s="1"/>
  <c r="BB19" i="3" s="1"/>
  <c r="BC19" i="3" s="1"/>
  <c r="BD19" i="3" s="1"/>
  <c r="BE19" i="3" s="1"/>
  <c r="BF19" i="3" s="1"/>
  <c r="BG19" i="3" s="1"/>
  <c r="BH19" i="3" s="1"/>
  <c r="BI19" i="3" s="1"/>
  <c r="BJ19" i="3" s="1"/>
  <c r="BK19" i="3" s="1"/>
  <c r="BL19" i="3" s="1"/>
  <c r="BM19" i="3" s="1"/>
  <c r="BN19" i="3" s="1"/>
  <c r="BO19" i="3" s="1"/>
  <c r="BP19" i="3" s="1"/>
  <c r="BQ19" i="3" s="1"/>
  <c r="BR19" i="3" s="1"/>
  <c r="BS19" i="3" s="1"/>
  <c r="BT19" i="3" s="1"/>
  <c r="N30" i="3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AM30" i="3" s="1"/>
  <c r="AN30" i="3" s="1"/>
  <c r="AO30" i="3" s="1"/>
  <c r="AP30" i="3" s="1"/>
  <c r="AQ30" i="3" s="1"/>
  <c r="AR30" i="3" s="1"/>
  <c r="AS30" i="3" s="1"/>
  <c r="AT30" i="3" s="1"/>
  <c r="AU30" i="3" s="1"/>
  <c r="AV30" i="3" s="1"/>
  <c r="AW30" i="3" s="1"/>
  <c r="AX30" i="3" s="1"/>
  <c r="AY30" i="3" s="1"/>
  <c r="AZ30" i="3" s="1"/>
  <c r="BA30" i="3" s="1"/>
  <c r="BB30" i="3" s="1"/>
  <c r="BC30" i="3" s="1"/>
  <c r="BD30" i="3" s="1"/>
  <c r="BE30" i="3" s="1"/>
  <c r="BF30" i="3" s="1"/>
  <c r="BG30" i="3" s="1"/>
  <c r="BH30" i="3" s="1"/>
  <c r="BI30" i="3" s="1"/>
  <c r="BJ30" i="3" s="1"/>
  <c r="BK30" i="3" s="1"/>
  <c r="BL30" i="3" s="1"/>
  <c r="BM30" i="3" s="1"/>
  <c r="BN30" i="3" s="1"/>
  <c r="BO30" i="3" s="1"/>
  <c r="BP30" i="3" s="1"/>
  <c r="BQ30" i="3" s="1"/>
  <c r="BR30" i="3" s="1"/>
  <c r="BS30" i="3" s="1"/>
  <c r="BT30" i="3" s="1"/>
  <c r="N38" i="3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AC38" i="3" s="1"/>
  <c r="AD38" i="3" s="1"/>
  <c r="AE38" i="3" s="1"/>
  <c r="AF38" i="3" s="1"/>
  <c r="AG38" i="3" s="1"/>
  <c r="AH38" i="3" s="1"/>
  <c r="AI38" i="3" s="1"/>
  <c r="AJ38" i="3" s="1"/>
  <c r="AK38" i="3" s="1"/>
  <c r="AL38" i="3" s="1"/>
  <c r="AM38" i="3" s="1"/>
  <c r="AN38" i="3" s="1"/>
  <c r="AO38" i="3" s="1"/>
  <c r="AP38" i="3" s="1"/>
  <c r="AQ38" i="3" s="1"/>
  <c r="AR38" i="3" s="1"/>
  <c r="AS38" i="3" s="1"/>
  <c r="AT38" i="3" s="1"/>
  <c r="AU38" i="3" s="1"/>
  <c r="AV38" i="3" s="1"/>
  <c r="AW38" i="3" s="1"/>
  <c r="AX38" i="3" s="1"/>
  <c r="AY38" i="3" s="1"/>
  <c r="AZ38" i="3" s="1"/>
  <c r="BA38" i="3" s="1"/>
  <c r="BB38" i="3" s="1"/>
  <c r="BC38" i="3" s="1"/>
  <c r="BD38" i="3" s="1"/>
  <c r="BE38" i="3" s="1"/>
  <c r="BF38" i="3" s="1"/>
  <c r="BG38" i="3" s="1"/>
  <c r="BH38" i="3" s="1"/>
  <c r="BI38" i="3" s="1"/>
  <c r="BJ38" i="3" s="1"/>
  <c r="BK38" i="3" s="1"/>
  <c r="BL38" i="3" s="1"/>
  <c r="BM38" i="3" s="1"/>
  <c r="BN38" i="3" s="1"/>
  <c r="BO38" i="3" s="1"/>
  <c r="BP38" i="3" s="1"/>
  <c r="BQ38" i="3" s="1"/>
  <c r="BR38" i="3" s="1"/>
  <c r="BS38" i="3" s="1"/>
  <c r="BT38" i="3" s="1"/>
  <c r="N46" i="3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AL46" i="3" s="1"/>
  <c r="AM46" i="3" s="1"/>
  <c r="AN46" i="3" s="1"/>
  <c r="AO46" i="3" s="1"/>
  <c r="AP46" i="3" s="1"/>
  <c r="AQ46" i="3" s="1"/>
  <c r="AR46" i="3" s="1"/>
  <c r="AS46" i="3" s="1"/>
  <c r="AT46" i="3" s="1"/>
  <c r="AU46" i="3" s="1"/>
  <c r="AV46" i="3" s="1"/>
  <c r="AW46" i="3" s="1"/>
  <c r="AX46" i="3" s="1"/>
  <c r="AY46" i="3" s="1"/>
  <c r="AZ46" i="3" s="1"/>
  <c r="BA46" i="3" s="1"/>
  <c r="BB46" i="3" s="1"/>
  <c r="BC46" i="3" s="1"/>
  <c r="BD46" i="3" s="1"/>
  <c r="BE46" i="3" s="1"/>
  <c r="BF46" i="3" s="1"/>
  <c r="BG46" i="3" s="1"/>
  <c r="BH46" i="3" s="1"/>
  <c r="BI46" i="3" s="1"/>
  <c r="BJ46" i="3" s="1"/>
  <c r="BK46" i="3" s="1"/>
  <c r="BL46" i="3" s="1"/>
  <c r="BM46" i="3" s="1"/>
  <c r="BN46" i="3" s="1"/>
  <c r="BO46" i="3" s="1"/>
  <c r="BP46" i="3" s="1"/>
  <c r="BQ46" i="3" s="1"/>
  <c r="BR46" i="3" s="1"/>
  <c r="BS46" i="3" s="1"/>
  <c r="BT46" i="3" s="1"/>
  <c r="N57" i="3"/>
  <c r="O57" i="3" s="1"/>
  <c r="P57" i="3" s="1"/>
  <c r="Q57" i="3" s="1"/>
  <c r="R57" i="3" s="1"/>
  <c r="S57" i="3" s="1"/>
  <c r="T57" i="3" s="1"/>
  <c r="U57" i="3" s="1"/>
  <c r="V57" i="3" s="1"/>
  <c r="W57" i="3" s="1"/>
  <c r="X57" i="3" s="1"/>
  <c r="Y57" i="3" s="1"/>
  <c r="Z57" i="3" s="1"/>
  <c r="AA57" i="3" s="1"/>
  <c r="AB57" i="3" s="1"/>
  <c r="AC57" i="3" s="1"/>
  <c r="AD57" i="3" s="1"/>
  <c r="AE57" i="3" s="1"/>
  <c r="AF57" i="3" s="1"/>
  <c r="AG57" i="3" s="1"/>
  <c r="AH57" i="3" s="1"/>
  <c r="AI57" i="3" s="1"/>
  <c r="AJ57" i="3" s="1"/>
  <c r="AK57" i="3" s="1"/>
  <c r="AL57" i="3" s="1"/>
  <c r="AM57" i="3" s="1"/>
  <c r="AN57" i="3" s="1"/>
  <c r="AO57" i="3" s="1"/>
  <c r="AP57" i="3" s="1"/>
  <c r="AQ57" i="3" s="1"/>
  <c r="AR57" i="3" s="1"/>
  <c r="AS57" i="3" s="1"/>
  <c r="AT57" i="3" s="1"/>
  <c r="AU57" i="3" s="1"/>
  <c r="AV57" i="3" s="1"/>
  <c r="AW57" i="3" s="1"/>
  <c r="AX57" i="3" s="1"/>
  <c r="AY57" i="3" s="1"/>
  <c r="AZ57" i="3" s="1"/>
  <c r="BA57" i="3" s="1"/>
  <c r="BB57" i="3" s="1"/>
  <c r="BC57" i="3" s="1"/>
  <c r="BD57" i="3" s="1"/>
  <c r="BE57" i="3" s="1"/>
  <c r="BF57" i="3" s="1"/>
  <c r="BG57" i="3" s="1"/>
  <c r="BH57" i="3" s="1"/>
  <c r="BI57" i="3" s="1"/>
  <c r="BJ57" i="3" s="1"/>
  <c r="BK57" i="3" s="1"/>
  <c r="BL57" i="3" s="1"/>
  <c r="BM57" i="3" s="1"/>
  <c r="BN57" i="3" s="1"/>
  <c r="BO57" i="3" s="1"/>
  <c r="BP57" i="3" s="1"/>
  <c r="BQ57" i="3" s="1"/>
  <c r="BR57" i="3" s="1"/>
  <c r="BS57" i="3" s="1"/>
  <c r="BT57" i="3" s="1"/>
  <c r="N68" i="3"/>
  <c r="O68" i="3" s="1"/>
  <c r="P68" i="3" s="1"/>
  <c r="Q68" i="3" s="1"/>
  <c r="R68" i="3" s="1"/>
  <c r="S68" i="3" s="1"/>
  <c r="T68" i="3" s="1"/>
  <c r="U68" i="3" s="1"/>
  <c r="V68" i="3" s="1"/>
  <c r="W68" i="3" s="1"/>
  <c r="X68" i="3" s="1"/>
  <c r="Y68" i="3" s="1"/>
  <c r="Z68" i="3" s="1"/>
  <c r="AA68" i="3" s="1"/>
  <c r="AB68" i="3" s="1"/>
  <c r="AC68" i="3" s="1"/>
  <c r="AD68" i="3" s="1"/>
  <c r="AE68" i="3" s="1"/>
  <c r="AF68" i="3" s="1"/>
  <c r="AG68" i="3" s="1"/>
  <c r="AH68" i="3" s="1"/>
  <c r="AI68" i="3" s="1"/>
  <c r="AJ68" i="3" s="1"/>
  <c r="AK68" i="3" s="1"/>
  <c r="AL68" i="3" s="1"/>
  <c r="AM68" i="3" s="1"/>
  <c r="AN68" i="3" s="1"/>
  <c r="AO68" i="3" s="1"/>
  <c r="AP68" i="3" s="1"/>
  <c r="AQ68" i="3" s="1"/>
  <c r="AR68" i="3" s="1"/>
  <c r="AS68" i="3" s="1"/>
  <c r="AT68" i="3" s="1"/>
  <c r="AU68" i="3" s="1"/>
  <c r="AV68" i="3" s="1"/>
  <c r="AW68" i="3" s="1"/>
  <c r="AX68" i="3" s="1"/>
  <c r="AY68" i="3" s="1"/>
  <c r="AZ68" i="3" s="1"/>
  <c r="BA68" i="3" s="1"/>
  <c r="BB68" i="3" s="1"/>
  <c r="BC68" i="3" s="1"/>
  <c r="BD68" i="3" s="1"/>
  <c r="BE68" i="3" s="1"/>
  <c r="BF68" i="3" s="1"/>
  <c r="BG68" i="3" s="1"/>
  <c r="BH68" i="3" s="1"/>
  <c r="BI68" i="3" s="1"/>
  <c r="BJ68" i="3" s="1"/>
  <c r="BK68" i="3" s="1"/>
  <c r="BL68" i="3" s="1"/>
  <c r="BM68" i="3" s="1"/>
  <c r="BN68" i="3" s="1"/>
  <c r="BO68" i="3" s="1"/>
  <c r="BP68" i="3" s="1"/>
  <c r="BQ68" i="3" s="1"/>
  <c r="BR68" i="3" s="1"/>
  <c r="BS68" i="3" s="1"/>
  <c r="BT68" i="3" s="1"/>
  <c r="N76" i="3"/>
  <c r="O76" i="3" s="1"/>
  <c r="P76" i="3" s="1"/>
  <c r="Q76" i="3" s="1"/>
  <c r="R76" i="3" s="1"/>
  <c r="S76" i="3" s="1"/>
  <c r="T76" i="3" s="1"/>
  <c r="U76" i="3" s="1"/>
  <c r="V76" i="3" s="1"/>
  <c r="W76" i="3" s="1"/>
  <c r="X76" i="3" s="1"/>
  <c r="Y76" i="3" s="1"/>
  <c r="Z76" i="3" s="1"/>
  <c r="AA76" i="3" s="1"/>
  <c r="AB76" i="3" s="1"/>
  <c r="AC76" i="3" s="1"/>
  <c r="AD76" i="3" s="1"/>
  <c r="AE76" i="3" s="1"/>
  <c r="AF76" i="3" s="1"/>
  <c r="AG76" i="3" s="1"/>
  <c r="AH76" i="3" s="1"/>
  <c r="AI76" i="3" s="1"/>
  <c r="AJ76" i="3" s="1"/>
  <c r="AK76" i="3" s="1"/>
  <c r="AL76" i="3" s="1"/>
  <c r="AM76" i="3" s="1"/>
  <c r="AN76" i="3" s="1"/>
  <c r="AO76" i="3" s="1"/>
  <c r="AP76" i="3" s="1"/>
  <c r="AQ76" i="3" s="1"/>
  <c r="AR76" i="3" s="1"/>
  <c r="AS76" i="3" s="1"/>
  <c r="AT76" i="3" s="1"/>
  <c r="AU76" i="3" s="1"/>
  <c r="AV76" i="3" s="1"/>
  <c r="AW76" i="3" s="1"/>
  <c r="AX76" i="3" s="1"/>
  <c r="AY76" i="3" s="1"/>
  <c r="AZ76" i="3" s="1"/>
  <c r="BA76" i="3" s="1"/>
  <c r="BB76" i="3" s="1"/>
  <c r="BC76" i="3" s="1"/>
  <c r="BD76" i="3" s="1"/>
  <c r="BE76" i="3" s="1"/>
  <c r="BF76" i="3" s="1"/>
  <c r="BG76" i="3" s="1"/>
  <c r="BH76" i="3" s="1"/>
  <c r="BI76" i="3" s="1"/>
  <c r="BJ76" i="3" s="1"/>
  <c r="BK76" i="3" s="1"/>
  <c r="BL76" i="3" s="1"/>
  <c r="BM76" i="3" s="1"/>
  <c r="BN76" i="3" s="1"/>
  <c r="BO76" i="3" s="1"/>
  <c r="BP76" i="3" s="1"/>
  <c r="BQ76" i="3" s="1"/>
  <c r="BR76" i="3" s="1"/>
  <c r="BS76" i="3" s="1"/>
  <c r="BT76" i="3" s="1"/>
  <c r="N84" i="3"/>
  <c r="O84" i="3" s="1"/>
  <c r="P84" i="3" s="1"/>
  <c r="Q84" i="3" s="1"/>
  <c r="R84" i="3" s="1"/>
  <c r="S84" i="3" s="1"/>
  <c r="T84" i="3" s="1"/>
  <c r="U84" i="3" s="1"/>
  <c r="V84" i="3" s="1"/>
  <c r="W84" i="3" s="1"/>
  <c r="X84" i="3" s="1"/>
  <c r="Y84" i="3" s="1"/>
  <c r="Z84" i="3" s="1"/>
  <c r="AA84" i="3" s="1"/>
  <c r="AB84" i="3" s="1"/>
  <c r="AC84" i="3" s="1"/>
  <c r="AD84" i="3" s="1"/>
  <c r="AE84" i="3" s="1"/>
  <c r="AF84" i="3" s="1"/>
  <c r="AG84" i="3" s="1"/>
  <c r="AH84" i="3" s="1"/>
  <c r="AI84" i="3" s="1"/>
  <c r="AJ84" i="3" s="1"/>
  <c r="AK84" i="3" s="1"/>
  <c r="AL84" i="3" s="1"/>
  <c r="AM84" i="3" s="1"/>
  <c r="AN84" i="3" s="1"/>
  <c r="AO84" i="3" s="1"/>
  <c r="AP84" i="3" s="1"/>
  <c r="AQ84" i="3" s="1"/>
  <c r="AR84" i="3" s="1"/>
  <c r="AS84" i="3" s="1"/>
  <c r="AT84" i="3" s="1"/>
  <c r="AU84" i="3" s="1"/>
  <c r="AV84" i="3" s="1"/>
  <c r="AW84" i="3" s="1"/>
  <c r="AX84" i="3" s="1"/>
  <c r="AY84" i="3" s="1"/>
  <c r="AZ84" i="3" s="1"/>
  <c r="BA84" i="3" s="1"/>
  <c r="BB84" i="3" s="1"/>
  <c r="BC84" i="3" s="1"/>
  <c r="BD84" i="3" s="1"/>
  <c r="BE84" i="3" s="1"/>
  <c r="BF84" i="3" s="1"/>
  <c r="BG84" i="3" s="1"/>
  <c r="BH84" i="3" s="1"/>
  <c r="BI84" i="3" s="1"/>
  <c r="BJ84" i="3" s="1"/>
  <c r="BK84" i="3" s="1"/>
  <c r="BL84" i="3" s="1"/>
  <c r="BM84" i="3" s="1"/>
  <c r="BN84" i="3" s="1"/>
  <c r="BO84" i="3" s="1"/>
  <c r="BP84" i="3" s="1"/>
  <c r="BQ84" i="3" s="1"/>
  <c r="BR84" i="3" s="1"/>
  <c r="BS84" i="3" s="1"/>
  <c r="BT84" i="3" s="1"/>
  <c r="N67" i="3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AJ67" i="3" s="1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N65" i="3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AL65" i="3" s="1"/>
  <c r="AM65" i="3" s="1"/>
  <c r="AN65" i="3" s="1"/>
  <c r="AO65" i="3" s="1"/>
  <c r="AP65" i="3" s="1"/>
  <c r="AQ65" i="3" s="1"/>
  <c r="AR65" i="3" s="1"/>
  <c r="AS65" i="3" s="1"/>
  <c r="AT65" i="3" s="1"/>
  <c r="AU65" i="3" s="1"/>
  <c r="AV65" i="3" s="1"/>
  <c r="AW65" i="3" s="1"/>
  <c r="AX65" i="3" s="1"/>
  <c r="AY65" i="3" s="1"/>
  <c r="AZ65" i="3" s="1"/>
  <c r="BA65" i="3" s="1"/>
  <c r="BB65" i="3" s="1"/>
  <c r="BC65" i="3" s="1"/>
  <c r="BD65" i="3" s="1"/>
  <c r="BE65" i="3" s="1"/>
  <c r="BF65" i="3" s="1"/>
  <c r="BG65" i="3" s="1"/>
  <c r="BH65" i="3" s="1"/>
  <c r="BI65" i="3" s="1"/>
  <c r="BJ65" i="3" s="1"/>
  <c r="BK65" i="3" s="1"/>
  <c r="BL65" i="3" s="1"/>
  <c r="BM65" i="3" s="1"/>
  <c r="BN65" i="3" s="1"/>
  <c r="BO65" i="3" s="1"/>
  <c r="BP65" i="3" s="1"/>
  <c r="BQ65" i="3" s="1"/>
  <c r="BR65" i="3" s="1"/>
  <c r="BS65" i="3" s="1"/>
  <c r="BT65" i="3" s="1"/>
  <c r="N5" i="3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BS5" i="3" s="1"/>
  <c r="BT5" i="3" s="1"/>
  <c r="N14" i="3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AL14" i="3" s="1"/>
  <c r="AM14" i="3" s="1"/>
  <c r="AN14" i="3" s="1"/>
  <c r="AO14" i="3" s="1"/>
  <c r="AP14" i="3" s="1"/>
  <c r="AQ14" i="3" s="1"/>
  <c r="AR14" i="3" s="1"/>
  <c r="AS14" i="3" s="1"/>
  <c r="AT14" i="3" s="1"/>
  <c r="AU14" i="3" s="1"/>
  <c r="AV14" i="3" s="1"/>
  <c r="AW14" i="3" s="1"/>
  <c r="AX14" i="3" s="1"/>
  <c r="AY14" i="3" s="1"/>
  <c r="AZ14" i="3" s="1"/>
  <c r="BA14" i="3" s="1"/>
  <c r="BB14" i="3" s="1"/>
  <c r="BC14" i="3" s="1"/>
  <c r="BD14" i="3" s="1"/>
  <c r="BE14" i="3" s="1"/>
  <c r="BF14" i="3" s="1"/>
  <c r="BG14" i="3" s="1"/>
  <c r="BH14" i="3" s="1"/>
  <c r="BI14" i="3" s="1"/>
  <c r="BJ14" i="3" s="1"/>
  <c r="BK14" i="3" s="1"/>
  <c r="BL14" i="3" s="1"/>
  <c r="BM14" i="3" s="1"/>
  <c r="BN14" i="3" s="1"/>
  <c r="BO14" i="3" s="1"/>
  <c r="BP14" i="3" s="1"/>
  <c r="BQ14" i="3" s="1"/>
  <c r="BR14" i="3" s="1"/>
  <c r="BS14" i="3" s="1"/>
  <c r="BT14" i="3" s="1"/>
  <c r="N22" i="3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AH22" i="3" s="1"/>
  <c r="AI22" i="3" s="1"/>
  <c r="AJ22" i="3" s="1"/>
  <c r="AK22" i="3" s="1"/>
  <c r="AL22" i="3" s="1"/>
  <c r="AM22" i="3" s="1"/>
  <c r="AN22" i="3" s="1"/>
  <c r="AO22" i="3" s="1"/>
  <c r="AP22" i="3" s="1"/>
  <c r="AQ22" i="3" s="1"/>
  <c r="AR22" i="3" s="1"/>
  <c r="AS22" i="3" s="1"/>
  <c r="AT22" i="3" s="1"/>
  <c r="AU22" i="3" s="1"/>
  <c r="AV22" i="3" s="1"/>
  <c r="AW22" i="3" s="1"/>
  <c r="AX22" i="3" s="1"/>
  <c r="AY22" i="3" s="1"/>
  <c r="AZ22" i="3" s="1"/>
  <c r="BA22" i="3" s="1"/>
  <c r="BB22" i="3" s="1"/>
  <c r="BC22" i="3" s="1"/>
  <c r="BD22" i="3" s="1"/>
  <c r="BE22" i="3" s="1"/>
  <c r="BF22" i="3" s="1"/>
  <c r="BG22" i="3" s="1"/>
  <c r="BH22" i="3" s="1"/>
  <c r="BI22" i="3" s="1"/>
  <c r="BJ22" i="3" s="1"/>
  <c r="BK22" i="3" s="1"/>
  <c r="BL22" i="3" s="1"/>
  <c r="BM22" i="3" s="1"/>
  <c r="BN22" i="3" s="1"/>
  <c r="BO22" i="3" s="1"/>
  <c r="BP22" i="3" s="1"/>
  <c r="BQ22" i="3" s="1"/>
  <c r="BR22" i="3" s="1"/>
  <c r="BS22" i="3" s="1"/>
  <c r="BT22" i="3" s="1"/>
  <c r="N31" i="3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AF31" i="3" s="1"/>
  <c r="AG31" i="3" s="1"/>
  <c r="AH31" i="3" s="1"/>
  <c r="AI31" i="3" s="1"/>
  <c r="AJ31" i="3" s="1"/>
  <c r="AK31" i="3" s="1"/>
  <c r="AL31" i="3" s="1"/>
  <c r="AM31" i="3" s="1"/>
  <c r="AN31" i="3" s="1"/>
  <c r="AO31" i="3" s="1"/>
  <c r="AP31" i="3" s="1"/>
  <c r="AQ31" i="3" s="1"/>
  <c r="AR31" i="3" s="1"/>
  <c r="AS31" i="3" s="1"/>
  <c r="AT31" i="3" s="1"/>
  <c r="AU31" i="3" s="1"/>
  <c r="AV31" i="3" s="1"/>
  <c r="AW31" i="3" s="1"/>
  <c r="AX31" i="3" s="1"/>
  <c r="AY31" i="3" s="1"/>
  <c r="AZ31" i="3" s="1"/>
  <c r="BA31" i="3" s="1"/>
  <c r="BB31" i="3" s="1"/>
  <c r="BC31" i="3" s="1"/>
  <c r="BD31" i="3" s="1"/>
  <c r="BE31" i="3" s="1"/>
  <c r="BF31" i="3" s="1"/>
  <c r="BG31" i="3" s="1"/>
  <c r="BH31" i="3" s="1"/>
  <c r="BI31" i="3" s="1"/>
  <c r="BJ31" i="3" s="1"/>
  <c r="BK31" i="3" s="1"/>
  <c r="BL31" i="3" s="1"/>
  <c r="BM31" i="3" s="1"/>
  <c r="BN31" i="3" s="1"/>
  <c r="BO31" i="3" s="1"/>
  <c r="BP31" i="3" s="1"/>
  <c r="BQ31" i="3" s="1"/>
  <c r="BR31" i="3" s="1"/>
  <c r="BS31" i="3" s="1"/>
  <c r="BT31" i="3" s="1"/>
  <c r="N44" i="3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AJ44" i="3" s="1"/>
  <c r="AK44" i="3" s="1"/>
  <c r="AL44" i="3" s="1"/>
  <c r="AM44" i="3" s="1"/>
  <c r="AN44" i="3" s="1"/>
  <c r="AO44" i="3" s="1"/>
  <c r="AP44" i="3" s="1"/>
  <c r="AQ44" i="3" s="1"/>
  <c r="AR44" i="3" s="1"/>
  <c r="AS44" i="3" s="1"/>
  <c r="AT44" i="3" s="1"/>
  <c r="AU44" i="3" s="1"/>
  <c r="AV44" i="3" s="1"/>
  <c r="AW44" i="3" s="1"/>
  <c r="AX44" i="3" s="1"/>
  <c r="AY44" i="3" s="1"/>
  <c r="AZ44" i="3" s="1"/>
  <c r="BA44" i="3" s="1"/>
  <c r="BB44" i="3" s="1"/>
  <c r="BC44" i="3" s="1"/>
  <c r="BD44" i="3" s="1"/>
  <c r="BE44" i="3" s="1"/>
  <c r="BF44" i="3" s="1"/>
  <c r="BG44" i="3" s="1"/>
  <c r="BH44" i="3" s="1"/>
  <c r="BI44" i="3" s="1"/>
  <c r="BJ44" i="3" s="1"/>
  <c r="BK44" i="3" s="1"/>
  <c r="BL44" i="3" s="1"/>
  <c r="BM44" i="3" s="1"/>
  <c r="BN44" i="3" s="1"/>
  <c r="BO44" i="3" s="1"/>
  <c r="BP44" i="3" s="1"/>
  <c r="BQ44" i="3" s="1"/>
  <c r="BR44" i="3" s="1"/>
  <c r="BS44" i="3" s="1"/>
  <c r="BT44" i="3" s="1"/>
  <c r="N52" i="3"/>
  <c r="O52" i="3" s="1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AA52" i="3" s="1"/>
  <c r="AB52" i="3" s="1"/>
  <c r="AC52" i="3" s="1"/>
  <c r="AD52" i="3" s="1"/>
  <c r="AE52" i="3" s="1"/>
  <c r="AF52" i="3" s="1"/>
  <c r="AG52" i="3" s="1"/>
  <c r="AH52" i="3" s="1"/>
  <c r="AI52" i="3" s="1"/>
  <c r="AJ52" i="3" s="1"/>
  <c r="AK52" i="3" s="1"/>
  <c r="AL52" i="3" s="1"/>
  <c r="AM52" i="3" s="1"/>
  <c r="AN52" i="3" s="1"/>
  <c r="AO52" i="3" s="1"/>
  <c r="AP52" i="3" s="1"/>
  <c r="AQ52" i="3" s="1"/>
  <c r="AR52" i="3" s="1"/>
  <c r="AS52" i="3" s="1"/>
  <c r="AT52" i="3" s="1"/>
  <c r="AU52" i="3" s="1"/>
  <c r="AV52" i="3" s="1"/>
  <c r="AW52" i="3" s="1"/>
  <c r="AX52" i="3" s="1"/>
  <c r="AY52" i="3" s="1"/>
  <c r="AZ52" i="3" s="1"/>
  <c r="BA52" i="3" s="1"/>
  <c r="BB52" i="3" s="1"/>
  <c r="BC52" i="3" s="1"/>
  <c r="BD52" i="3" s="1"/>
  <c r="BE52" i="3" s="1"/>
  <c r="BF52" i="3" s="1"/>
  <c r="BG52" i="3" s="1"/>
  <c r="BH52" i="3" s="1"/>
  <c r="BI52" i="3" s="1"/>
  <c r="BJ52" i="3" s="1"/>
  <c r="BK52" i="3" s="1"/>
  <c r="BL52" i="3" s="1"/>
  <c r="BM52" i="3" s="1"/>
  <c r="BN52" i="3" s="1"/>
  <c r="BO52" i="3" s="1"/>
  <c r="BP52" i="3" s="1"/>
  <c r="BQ52" i="3" s="1"/>
  <c r="BR52" i="3" s="1"/>
  <c r="BS52" i="3" s="1"/>
  <c r="BT52" i="3" s="1"/>
  <c r="N61" i="3"/>
  <c r="O61" i="3" s="1"/>
  <c r="P61" i="3" s="1"/>
  <c r="Q61" i="3" s="1"/>
  <c r="R61" i="3" s="1"/>
  <c r="S61" i="3" s="1"/>
  <c r="T61" i="3" s="1"/>
  <c r="U61" i="3" s="1"/>
  <c r="V61" i="3" s="1"/>
  <c r="W61" i="3" s="1"/>
  <c r="X61" i="3" s="1"/>
  <c r="Y61" i="3" s="1"/>
  <c r="Z61" i="3" s="1"/>
  <c r="AA61" i="3" s="1"/>
  <c r="AB61" i="3" s="1"/>
  <c r="AC61" i="3" s="1"/>
  <c r="AD61" i="3" s="1"/>
  <c r="AE61" i="3" s="1"/>
  <c r="AF61" i="3" s="1"/>
  <c r="AG61" i="3" s="1"/>
  <c r="AH61" i="3" s="1"/>
  <c r="AI61" i="3" s="1"/>
  <c r="AJ61" i="3" s="1"/>
  <c r="AK61" i="3" s="1"/>
  <c r="AL61" i="3" s="1"/>
  <c r="AM61" i="3" s="1"/>
  <c r="AN61" i="3" s="1"/>
  <c r="AO61" i="3" s="1"/>
  <c r="AP61" i="3" s="1"/>
  <c r="AQ61" i="3" s="1"/>
  <c r="AR61" i="3" s="1"/>
  <c r="AS61" i="3" s="1"/>
  <c r="AT61" i="3" s="1"/>
  <c r="AU61" i="3" s="1"/>
  <c r="AV61" i="3" s="1"/>
  <c r="AW61" i="3" s="1"/>
  <c r="AX61" i="3" s="1"/>
  <c r="AY61" i="3" s="1"/>
  <c r="AZ61" i="3" s="1"/>
  <c r="BA61" i="3" s="1"/>
  <c r="BB61" i="3" s="1"/>
  <c r="BC61" i="3" s="1"/>
  <c r="BD61" i="3" s="1"/>
  <c r="BE61" i="3" s="1"/>
  <c r="BF61" i="3" s="1"/>
  <c r="BG61" i="3" s="1"/>
  <c r="BH61" i="3" s="1"/>
  <c r="BI61" i="3" s="1"/>
  <c r="BJ61" i="3" s="1"/>
  <c r="BK61" i="3" s="1"/>
  <c r="BL61" i="3" s="1"/>
  <c r="BM61" i="3" s="1"/>
  <c r="BN61" i="3" s="1"/>
  <c r="BO61" i="3" s="1"/>
  <c r="BP61" i="3" s="1"/>
  <c r="BQ61" i="3" s="1"/>
  <c r="BR61" i="3" s="1"/>
  <c r="BS61" i="3" s="1"/>
  <c r="BT61" i="3" s="1"/>
  <c r="N69" i="3"/>
  <c r="O69" i="3" s="1"/>
  <c r="P69" i="3" s="1"/>
  <c r="Q69" i="3" s="1"/>
  <c r="R69" i="3" s="1"/>
  <c r="S69" i="3" s="1"/>
  <c r="T69" i="3" s="1"/>
  <c r="U69" i="3" s="1"/>
  <c r="V69" i="3" s="1"/>
  <c r="W69" i="3" s="1"/>
  <c r="X69" i="3" s="1"/>
  <c r="Y69" i="3" s="1"/>
  <c r="Z69" i="3" s="1"/>
  <c r="AA69" i="3" s="1"/>
  <c r="AB69" i="3" s="1"/>
  <c r="AC69" i="3" s="1"/>
  <c r="AD69" i="3" s="1"/>
  <c r="AE69" i="3" s="1"/>
  <c r="AF69" i="3" s="1"/>
  <c r="AG69" i="3" s="1"/>
  <c r="AH69" i="3" s="1"/>
  <c r="AI69" i="3" s="1"/>
  <c r="AJ69" i="3" s="1"/>
  <c r="AK69" i="3" s="1"/>
  <c r="AL69" i="3" s="1"/>
  <c r="AM69" i="3" s="1"/>
  <c r="AN69" i="3" s="1"/>
  <c r="AO69" i="3" s="1"/>
  <c r="AP69" i="3" s="1"/>
  <c r="AQ69" i="3" s="1"/>
  <c r="AR69" i="3" s="1"/>
  <c r="AS69" i="3" s="1"/>
  <c r="AT69" i="3" s="1"/>
  <c r="AU69" i="3" s="1"/>
  <c r="AV69" i="3" s="1"/>
  <c r="AW69" i="3" s="1"/>
  <c r="AX69" i="3" s="1"/>
  <c r="AY69" i="3" s="1"/>
  <c r="AZ69" i="3" s="1"/>
  <c r="BA69" i="3" s="1"/>
  <c r="BB69" i="3" s="1"/>
  <c r="BC69" i="3" s="1"/>
  <c r="BD69" i="3" s="1"/>
  <c r="BE69" i="3" s="1"/>
  <c r="BF69" i="3" s="1"/>
  <c r="BG69" i="3" s="1"/>
  <c r="BH69" i="3" s="1"/>
  <c r="BI69" i="3" s="1"/>
  <c r="BJ69" i="3" s="1"/>
  <c r="BK69" i="3" s="1"/>
  <c r="BL69" i="3" s="1"/>
  <c r="BM69" i="3" s="1"/>
  <c r="BN69" i="3" s="1"/>
  <c r="BO69" i="3" s="1"/>
  <c r="BP69" i="3" s="1"/>
  <c r="BQ69" i="3" s="1"/>
  <c r="BR69" i="3" s="1"/>
  <c r="BS69" i="3" s="1"/>
  <c r="BT69" i="3" s="1"/>
  <c r="N77" i="3"/>
  <c r="O77" i="3" s="1"/>
  <c r="P77" i="3" s="1"/>
  <c r="Q77" i="3" s="1"/>
  <c r="R77" i="3" s="1"/>
  <c r="S77" i="3" s="1"/>
  <c r="T77" i="3" s="1"/>
  <c r="U77" i="3" s="1"/>
  <c r="V77" i="3" s="1"/>
  <c r="W77" i="3" s="1"/>
  <c r="X77" i="3" s="1"/>
  <c r="Y77" i="3" s="1"/>
  <c r="Z77" i="3" s="1"/>
  <c r="AA77" i="3" s="1"/>
  <c r="AB77" i="3" s="1"/>
  <c r="AC77" i="3" s="1"/>
  <c r="AD77" i="3" s="1"/>
  <c r="AE77" i="3" s="1"/>
  <c r="AF77" i="3" s="1"/>
  <c r="AG77" i="3" s="1"/>
  <c r="AH77" i="3" s="1"/>
  <c r="AI77" i="3" s="1"/>
  <c r="AJ77" i="3" s="1"/>
  <c r="AK77" i="3" s="1"/>
  <c r="AL77" i="3" s="1"/>
  <c r="AM77" i="3" s="1"/>
  <c r="AN77" i="3" s="1"/>
  <c r="AO77" i="3" s="1"/>
  <c r="AP77" i="3" s="1"/>
  <c r="AQ77" i="3" s="1"/>
  <c r="AR77" i="3" s="1"/>
  <c r="AS77" i="3" s="1"/>
  <c r="AT77" i="3" s="1"/>
  <c r="AU77" i="3" s="1"/>
  <c r="AV77" i="3" s="1"/>
  <c r="AW77" i="3" s="1"/>
  <c r="AX77" i="3" s="1"/>
  <c r="AY77" i="3" s="1"/>
  <c r="AZ77" i="3" s="1"/>
  <c r="BA77" i="3" s="1"/>
  <c r="BB77" i="3" s="1"/>
  <c r="BC77" i="3" s="1"/>
  <c r="BD77" i="3" s="1"/>
  <c r="BE77" i="3" s="1"/>
  <c r="BF77" i="3" s="1"/>
  <c r="BG77" i="3" s="1"/>
  <c r="BH77" i="3" s="1"/>
  <c r="BI77" i="3" s="1"/>
  <c r="BJ77" i="3" s="1"/>
  <c r="BK77" i="3" s="1"/>
  <c r="BL77" i="3" s="1"/>
  <c r="BM77" i="3" s="1"/>
  <c r="BN77" i="3" s="1"/>
  <c r="BO77" i="3" s="1"/>
  <c r="BP77" i="3" s="1"/>
  <c r="BQ77" i="3" s="1"/>
  <c r="BR77" i="3" s="1"/>
  <c r="BS77" i="3" s="1"/>
  <c r="BT77" i="3" s="1"/>
  <c r="N88" i="3"/>
  <c r="O88" i="3" s="1"/>
  <c r="P88" i="3" s="1"/>
  <c r="Q88" i="3" s="1"/>
  <c r="R88" i="3" s="1"/>
  <c r="S88" i="3" s="1"/>
  <c r="T88" i="3" s="1"/>
  <c r="U88" i="3" s="1"/>
  <c r="V88" i="3" s="1"/>
  <c r="W88" i="3" s="1"/>
  <c r="X88" i="3" s="1"/>
  <c r="Y88" i="3" s="1"/>
  <c r="Z88" i="3" s="1"/>
  <c r="AA88" i="3" s="1"/>
  <c r="AB88" i="3" s="1"/>
  <c r="AC88" i="3" s="1"/>
  <c r="AD88" i="3" s="1"/>
  <c r="AE88" i="3" s="1"/>
  <c r="AF88" i="3" s="1"/>
  <c r="AG88" i="3" s="1"/>
  <c r="AH88" i="3" s="1"/>
  <c r="AI88" i="3" s="1"/>
  <c r="AJ88" i="3" s="1"/>
  <c r="AK88" i="3" s="1"/>
  <c r="AL88" i="3" s="1"/>
  <c r="AM88" i="3" s="1"/>
  <c r="AN88" i="3" s="1"/>
  <c r="AO88" i="3" s="1"/>
  <c r="AP88" i="3" s="1"/>
  <c r="AQ88" i="3" s="1"/>
  <c r="AR88" i="3" s="1"/>
  <c r="AS88" i="3" s="1"/>
  <c r="AT88" i="3" s="1"/>
  <c r="AU88" i="3" s="1"/>
  <c r="AV88" i="3" s="1"/>
  <c r="AW88" i="3" s="1"/>
  <c r="AX88" i="3" s="1"/>
  <c r="AY88" i="3" s="1"/>
  <c r="AZ88" i="3" s="1"/>
  <c r="BA88" i="3" s="1"/>
  <c r="BB88" i="3" s="1"/>
  <c r="BC88" i="3" s="1"/>
  <c r="BD88" i="3" s="1"/>
  <c r="BE88" i="3" s="1"/>
  <c r="BF88" i="3" s="1"/>
  <c r="BG88" i="3" s="1"/>
  <c r="BH88" i="3" s="1"/>
  <c r="BI88" i="3" s="1"/>
  <c r="BJ88" i="3" s="1"/>
  <c r="BK88" i="3" s="1"/>
  <c r="BL88" i="3" s="1"/>
  <c r="BM88" i="3" s="1"/>
  <c r="BN88" i="3" s="1"/>
  <c r="BO88" i="3" s="1"/>
  <c r="BP88" i="3" s="1"/>
  <c r="BQ88" i="3" s="1"/>
  <c r="BR88" i="3" s="1"/>
  <c r="BS88" i="3" s="1"/>
  <c r="BT88" i="3" s="1"/>
  <c r="N56" i="3"/>
  <c r="O56" i="3" s="1"/>
  <c r="P56" i="3" s="1"/>
  <c r="Q56" i="3" s="1"/>
  <c r="R56" i="3" s="1"/>
  <c r="S56" i="3" s="1"/>
  <c r="T56" i="3" s="1"/>
  <c r="U56" i="3" s="1"/>
  <c r="V56" i="3" s="1"/>
  <c r="W56" i="3" s="1"/>
  <c r="X56" i="3" s="1"/>
  <c r="Y56" i="3" s="1"/>
  <c r="Z56" i="3" s="1"/>
  <c r="AA56" i="3" s="1"/>
  <c r="AB56" i="3" s="1"/>
  <c r="AC56" i="3" s="1"/>
  <c r="AD56" i="3" s="1"/>
  <c r="AE56" i="3" s="1"/>
  <c r="AF56" i="3" s="1"/>
  <c r="AG56" i="3" s="1"/>
  <c r="AH56" i="3" s="1"/>
  <c r="AI56" i="3" s="1"/>
  <c r="AJ56" i="3" s="1"/>
  <c r="AK56" i="3" s="1"/>
  <c r="AL56" i="3" s="1"/>
  <c r="AM56" i="3" s="1"/>
  <c r="AN56" i="3" s="1"/>
  <c r="AO56" i="3" s="1"/>
  <c r="AP56" i="3" s="1"/>
  <c r="AQ56" i="3" s="1"/>
  <c r="AR56" i="3" s="1"/>
  <c r="AS56" i="3" s="1"/>
  <c r="AT56" i="3" s="1"/>
  <c r="AU56" i="3" s="1"/>
  <c r="AV56" i="3" s="1"/>
  <c r="AW56" i="3" s="1"/>
  <c r="AX56" i="3" s="1"/>
  <c r="AY56" i="3" s="1"/>
  <c r="AZ56" i="3" s="1"/>
  <c r="BA56" i="3" s="1"/>
  <c r="BB56" i="3" s="1"/>
  <c r="BC56" i="3" s="1"/>
  <c r="BD56" i="3" s="1"/>
  <c r="BE56" i="3" s="1"/>
  <c r="BF56" i="3" s="1"/>
  <c r="BG56" i="3" s="1"/>
  <c r="BH56" i="3" s="1"/>
  <c r="BI56" i="3" s="1"/>
  <c r="BJ56" i="3" s="1"/>
  <c r="BK56" i="3" s="1"/>
  <c r="BL56" i="3" s="1"/>
  <c r="BM56" i="3" s="1"/>
  <c r="BN56" i="3" s="1"/>
  <c r="BO56" i="3" s="1"/>
  <c r="BP56" i="3" s="1"/>
  <c r="BQ56" i="3" s="1"/>
  <c r="BR56" i="3" s="1"/>
  <c r="BS56" i="3" s="1"/>
  <c r="BT56" i="3" s="1"/>
  <c r="N89" i="3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AE89" i="3" s="1"/>
  <c r="AF89" i="3" s="1"/>
  <c r="AG89" i="3" s="1"/>
  <c r="AH89" i="3" s="1"/>
  <c r="AI89" i="3" s="1"/>
  <c r="AJ89" i="3" s="1"/>
  <c r="AK89" i="3" s="1"/>
  <c r="AL89" i="3" s="1"/>
  <c r="AM89" i="3" s="1"/>
  <c r="AN89" i="3" s="1"/>
  <c r="AO89" i="3" s="1"/>
  <c r="AP89" i="3" s="1"/>
  <c r="AQ89" i="3" s="1"/>
  <c r="AR89" i="3" s="1"/>
  <c r="AS89" i="3" s="1"/>
  <c r="AT89" i="3" s="1"/>
  <c r="AU89" i="3" s="1"/>
  <c r="AV89" i="3" s="1"/>
  <c r="AW89" i="3" s="1"/>
  <c r="AX89" i="3" s="1"/>
  <c r="AY89" i="3" s="1"/>
  <c r="AZ89" i="3" s="1"/>
  <c r="BA89" i="3" s="1"/>
  <c r="BB89" i="3" s="1"/>
  <c r="BC89" i="3" s="1"/>
  <c r="BD89" i="3" s="1"/>
  <c r="BE89" i="3" s="1"/>
  <c r="BF89" i="3" s="1"/>
  <c r="BG89" i="3" s="1"/>
  <c r="BH89" i="3" s="1"/>
  <c r="BI89" i="3" s="1"/>
  <c r="BJ89" i="3" s="1"/>
  <c r="BK89" i="3" s="1"/>
  <c r="BL89" i="3" s="1"/>
  <c r="BM89" i="3" s="1"/>
  <c r="BN89" i="3" s="1"/>
  <c r="BO89" i="3" s="1"/>
  <c r="BP89" i="3" s="1"/>
  <c r="BQ89" i="3" s="1"/>
  <c r="BR89" i="3" s="1"/>
  <c r="BS89" i="3" s="1"/>
  <c r="BT89" i="3" s="1"/>
  <c r="N12" i="3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BF12" i="3" s="1"/>
  <c r="BG12" i="3" s="1"/>
  <c r="BH12" i="3" s="1"/>
  <c r="BI12" i="3" s="1"/>
  <c r="BJ12" i="3" s="1"/>
  <c r="BK12" i="3" s="1"/>
  <c r="BL12" i="3" s="1"/>
  <c r="BM12" i="3" s="1"/>
  <c r="BN12" i="3" s="1"/>
  <c r="BO12" i="3" s="1"/>
  <c r="BP12" i="3" s="1"/>
  <c r="BQ12" i="3" s="1"/>
  <c r="BR12" i="3" s="1"/>
  <c r="BS12" i="3" s="1"/>
  <c r="BT12" i="3" s="1"/>
  <c r="N21" i="3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AH21" i="3" s="1"/>
  <c r="AI21" i="3" s="1"/>
  <c r="AJ21" i="3" s="1"/>
  <c r="AK21" i="3" s="1"/>
  <c r="AL21" i="3" s="1"/>
  <c r="AM21" i="3" s="1"/>
  <c r="AN21" i="3" s="1"/>
  <c r="AO21" i="3" s="1"/>
  <c r="AP21" i="3" s="1"/>
  <c r="AQ21" i="3" s="1"/>
  <c r="AR21" i="3" s="1"/>
  <c r="AS21" i="3" s="1"/>
  <c r="AT21" i="3" s="1"/>
  <c r="AU21" i="3" s="1"/>
  <c r="AV21" i="3" s="1"/>
  <c r="AW21" i="3" s="1"/>
  <c r="AX21" i="3" s="1"/>
  <c r="AY21" i="3" s="1"/>
  <c r="AZ21" i="3" s="1"/>
  <c r="BA21" i="3" s="1"/>
  <c r="BB21" i="3" s="1"/>
  <c r="BC21" i="3" s="1"/>
  <c r="BD21" i="3" s="1"/>
  <c r="BE21" i="3" s="1"/>
  <c r="BF21" i="3" s="1"/>
  <c r="BG21" i="3" s="1"/>
  <c r="BH21" i="3" s="1"/>
  <c r="BI21" i="3" s="1"/>
  <c r="BJ21" i="3" s="1"/>
  <c r="BK21" i="3" s="1"/>
  <c r="BL21" i="3" s="1"/>
  <c r="BM21" i="3" s="1"/>
  <c r="BN21" i="3" s="1"/>
  <c r="BO21" i="3" s="1"/>
  <c r="BP21" i="3" s="1"/>
  <c r="BQ21" i="3" s="1"/>
  <c r="BR21" i="3" s="1"/>
  <c r="BS21" i="3" s="1"/>
  <c r="BT21" i="3" s="1"/>
  <c r="N29" i="3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BD29" i="3" s="1"/>
  <c r="BE29" i="3" s="1"/>
  <c r="BF29" i="3" s="1"/>
  <c r="BG29" i="3" s="1"/>
  <c r="BH29" i="3" s="1"/>
  <c r="BI29" i="3" s="1"/>
  <c r="BJ29" i="3" s="1"/>
  <c r="BK29" i="3" s="1"/>
  <c r="BL29" i="3" s="1"/>
  <c r="BM29" i="3" s="1"/>
  <c r="BN29" i="3" s="1"/>
  <c r="BO29" i="3" s="1"/>
  <c r="BP29" i="3" s="1"/>
  <c r="BQ29" i="3" s="1"/>
  <c r="BR29" i="3" s="1"/>
  <c r="BS29" i="3" s="1"/>
  <c r="BT29" i="3" s="1"/>
  <c r="N37" i="3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AH37" i="3" s="1"/>
  <c r="AI37" i="3" s="1"/>
  <c r="AJ37" i="3" s="1"/>
  <c r="AK37" i="3" s="1"/>
  <c r="AL37" i="3" s="1"/>
  <c r="AM37" i="3" s="1"/>
  <c r="AN37" i="3" s="1"/>
  <c r="AO37" i="3" s="1"/>
  <c r="AP37" i="3" s="1"/>
  <c r="AQ37" i="3" s="1"/>
  <c r="AR37" i="3" s="1"/>
  <c r="AS37" i="3" s="1"/>
  <c r="AT37" i="3" s="1"/>
  <c r="AU37" i="3" s="1"/>
  <c r="AV37" i="3" s="1"/>
  <c r="AW37" i="3" s="1"/>
  <c r="AX37" i="3" s="1"/>
  <c r="AY37" i="3" s="1"/>
  <c r="AZ37" i="3" s="1"/>
  <c r="BA37" i="3" s="1"/>
  <c r="BB37" i="3" s="1"/>
  <c r="BC37" i="3" s="1"/>
  <c r="BD37" i="3" s="1"/>
  <c r="BE37" i="3" s="1"/>
  <c r="BF37" i="3" s="1"/>
  <c r="BG37" i="3" s="1"/>
  <c r="BH37" i="3" s="1"/>
  <c r="BI37" i="3" s="1"/>
  <c r="BJ37" i="3" s="1"/>
  <c r="BK37" i="3" s="1"/>
  <c r="BL37" i="3" s="1"/>
  <c r="BM37" i="3" s="1"/>
  <c r="BN37" i="3" s="1"/>
  <c r="BO37" i="3" s="1"/>
  <c r="BP37" i="3" s="1"/>
  <c r="BQ37" i="3" s="1"/>
  <c r="BR37" i="3" s="1"/>
  <c r="BS37" i="3" s="1"/>
  <c r="BT37" i="3" s="1"/>
  <c r="N45" i="3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AN45" i="3" s="1"/>
  <c r="AO45" i="3" s="1"/>
  <c r="AP45" i="3" s="1"/>
  <c r="AQ45" i="3" s="1"/>
  <c r="AR45" i="3" s="1"/>
  <c r="AS45" i="3" s="1"/>
  <c r="AT45" i="3" s="1"/>
  <c r="AU45" i="3" s="1"/>
  <c r="AV45" i="3" s="1"/>
  <c r="AW45" i="3" s="1"/>
  <c r="AX45" i="3" s="1"/>
  <c r="AY45" i="3" s="1"/>
  <c r="AZ45" i="3" s="1"/>
  <c r="BA45" i="3" s="1"/>
  <c r="BB45" i="3" s="1"/>
  <c r="BC45" i="3" s="1"/>
  <c r="BD45" i="3" s="1"/>
  <c r="BE45" i="3" s="1"/>
  <c r="BF45" i="3" s="1"/>
  <c r="BG45" i="3" s="1"/>
  <c r="BH45" i="3" s="1"/>
  <c r="BI45" i="3" s="1"/>
  <c r="BJ45" i="3" s="1"/>
  <c r="BK45" i="3" s="1"/>
  <c r="BL45" i="3" s="1"/>
  <c r="BM45" i="3" s="1"/>
  <c r="BN45" i="3" s="1"/>
  <c r="BO45" i="3" s="1"/>
  <c r="BP45" i="3" s="1"/>
  <c r="BQ45" i="3" s="1"/>
  <c r="BR45" i="3" s="1"/>
  <c r="BS45" i="3" s="1"/>
  <c r="BT45" i="3" s="1"/>
  <c r="N53" i="3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AJ53" i="3" s="1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N81" i="3"/>
  <c r="O81" i="3" s="1"/>
  <c r="P81" i="3" s="1"/>
  <c r="Q81" i="3" s="1"/>
  <c r="R81" i="3" s="1"/>
  <c r="S81" i="3" s="1"/>
  <c r="T81" i="3" s="1"/>
  <c r="U81" i="3" s="1"/>
  <c r="V81" i="3" s="1"/>
  <c r="W81" i="3" s="1"/>
  <c r="X81" i="3" s="1"/>
  <c r="Y81" i="3" s="1"/>
  <c r="Z81" i="3" s="1"/>
  <c r="AA81" i="3" s="1"/>
  <c r="AB81" i="3" s="1"/>
  <c r="AC81" i="3" s="1"/>
  <c r="AD81" i="3" s="1"/>
  <c r="AE81" i="3" s="1"/>
  <c r="AF81" i="3" s="1"/>
  <c r="AG81" i="3" s="1"/>
  <c r="AH81" i="3" s="1"/>
  <c r="AI81" i="3" s="1"/>
  <c r="AJ81" i="3" s="1"/>
  <c r="AK81" i="3" s="1"/>
  <c r="AL81" i="3" s="1"/>
  <c r="AM81" i="3" s="1"/>
  <c r="AN81" i="3" s="1"/>
  <c r="AO81" i="3" s="1"/>
  <c r="AP81" i="3" s="1"/>
  <c r="AQ81" i="3" s="1"/>
  <c r="AR81" i="3" s="1"/>
  <c r="AS81" i="3" s="1"/>
  <c r="AT81" i="3" s="1"/>
  <c r="AU81" i="3" s="1"/>
  <c r="AV81" i="3" s="1"/>
  <c r="AW81" i="3" s="1"/>
  <c r="AX81" i="3" s="1"/>
  <c r="AY81" i="3" s="1"/>
  <c r="AZ81" i="3" s="1"/>
  <c r="BA81" i="3" s="1"/>
  <c r="BB81" i="3" s="1"/>
  <c r="BC81" i="3" s="1"/>
  <c r="BD81" i="3" s="1"/>
  <c r="BE81" i="3" s="1"/>
  <c r="BF81" i="3" s="1"/>
  <c r="BG81" i="3" s="1"/>
  <c r="BH81" i="3" s="1"/>
  <c r="BI81" i="3" s="1"/>
  <c r="BJ81" i="3" s="1"/>
  <c r="BK81" i="3" s="1"/>
  <c r="BL81" i="3" s="1"/>
  <c r="BM81" i="3" s="1"/>
  <c r="BN81" i="3" s="1"/>
  <c r="BO81" i="3" s="1"/>
  <c r="BP81" i="3" s="1"/>
  <c r="BQ81" i="3" s="1"/>
  <c r="BR81" i="3" s="1"/>
  <c r="BS81" i="3" s="1"/>
  <c r="BT81" i="3" s="1"/>
  <c r="N4" i="3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BJ4" i="3" s="1"/>
  <c r="BK4" i="3" s="1"/>
  <c r="BL4" i="3" s="1"/>
  <c r="BM4" i="3" s="1"/>
  <c r="BN4" i="3" s="1"/>
  <c r="BO4" i="3" s="1"/>
  <c r="BP4" i="3" s="1"/>
  <c r="BQ4" i="3" s="1"/>
  <c r="BR4" i="3" s="1"/>
  <c r="BS4" i="3" s="1"/>
  <c r="BT4" i="3" s="1"/>
  <c r="N13" i="3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K13" i="3" s="1"/>
  <c r="AL13" i="3" s="1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X13" i="3" s="1"/>
  <c r="AY13" i="3" s="1"/>
  <c r="AZ13" i="3" s="1"/>
  <c r="BA13" i="3" s="1"/>
  <c r="BB13" i="3" s="1"/>
  <c r="BC13" i="3" s="1"/>
  <c r="BD13" i="3" s="1"/>
  <c r="BE13" i="3" s="1"/>
  <c r="BF13" i="3" s="1"/>
  <c r="BG13" i="3" s="1"/>
  <c r="BH13" i="3" s="1"/>
  <c r="BI13" i="3" s="1"/>
  <c r="BJ13" i="3" s="1"/>
  <c r="BK13" i="3" s="1"/>
  <c r="BL13" i="3" s="1"/>
  <c r="BM13" i="3" s="1"/>
  <c r="BN13" i="3" s="1"/>
  <c r="BO13" i="3" s="1"/>
  <c r="BP13" i="3" s="1"/>
  <c r="BQ13" i="3" s="1"/>
  <c r="BR13" i="3" s="1"/>
  <c r="BS13" i="3" s="1"/>
  <c r="BT13" i="3" s="1"/>
  <c r="N24" i="3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AH24" i="3" s="1"/>
  <c r="AI24" i="3" s="1"/>
  <c r="AJ24" i="3" s="1"/>
  <c r="AK24" i="3" s="1"/>
  <c r="AL24" i="3" s="1"/>
  <c r="AM24" i="3" s="1"/>
  <c r="AN24" i="3" s="1"/>
  <c r="AO24" i="3" s="1"/>
  <c r="AP24" i="3" s="1"/>
  <c r="AQ24" i="3" s="1"/>
  <c r="AR24" i="3" s="1"/>
  <c r="AS24" i="3" s="1"/>
  <c r="AT24" i="3" s="1"/>
  <c r="AU24" i="3" s="1"/>
  <c r="AV24" i="3" s="1"/>
  <c r="AW24" i="3" s="1"/>
  <c r="AX24" i="3" s="1"/>
  <c r="AY24" i="3" s="1"/>
  <c r="AZ24" i="3" s="1"/>
  <c r="BA24" i="3" s="1"/>
  <c r="BB24" i="3" s="1"/>
  <c r="BC24" i="3" s="1"/>
  <c r="BD24" i="3" s="1"/>
  <c r="BE24" i="3" s="1"/>
  <c r="BF24" i="3" s="1"/>
  <c r="BG24" i="3" s="1"/>
  <c r="BH24" i="3" s="1"/>
  <c r="BI24" i="3" s="1"/>
  <c r="BJ24" i="3" s="1"/>
  <c r="BK24" i="3" s="1"/>
  <c r="BL24" i="3" s="1"/>
  <c r="BM24" i="3" s="1"/>
  <c r="BN24" i="3" s="1"/>
  <c r="BO24" i="3" s="1"/>
  <c r="BP24" i="3" s="1"/>
  <c r="BQ24" i="3" s="1"/>
  <c r="BR24" i="3" s="1"/>
  <c r="BS24" i="3" s="1"/>
  <c r="BT24" i="3" s="1"/>
  <c r="N33" i="3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AA33" i="3" s="1"/>
  <c r="AB33" i="3" s="1"/>
  <c r="AC33" i="3" s="1"/>
  <c r="AD33" i="3" s="1"/>
  <c r="AE33" i="3" s="1"/>
  <c r="AF33" i="3" s="1"/>
  <c r="AG33" i="3" s="1"/>
  <c r="AH33" i="3" s="1"/>
  <c r="AI33" i="3" s="1"/>
  <c r="AJ33" i="3" s="1"/>
  <c r="AK33" i="3" s="1"/>
  <c r="AL33" i="3" s="1"/>
  <c r="AM33" i="3" s="1"/>
  <c r="AN33" i="3" s="1"/>
  <c r="AO33" i="3" s="1"/>
  <c r="AP33" i="3" s="1"/>
  <c r="AQ33" i="3" s="1"/>
  <c r="AR33" i="3" s="1"/>
  <c r="AS33" i="3" s="1"/>
  <c r="AT33" i="3" s="1"/>
  <c r="AU33" i="3" s="1"/>
  <c r="AV33" i="3" s="1"/>
  <c r="AW33" i="3" s="1"/>
  <c r="AX33" i="3" s="1"/>
  <c r="AY33" i="3" s="1"/>
  <c r="AZ33" i="3" s="1"/>
  <c r="BA33" i="3" s="1"/>
  <c r="BB33" i="3" s="1"/>
  <c r="BC33" i="3" s="1"/>
  <c r="BD33" i="3" s="1"/>
  <c r="BE33" i="3" s="1"/>
  <c r="BF33" i="3" s="1"/>
  <c r="BG33" i="3" s="1"/>
  <c r="BH33" i="3" s="1"/>
  <c r="BI33" i="3" s="1"/>
  <c r="BJ33" i="3" s="1"/>
  <c r="BK33" i="3" s="1"/>
  <c r="BL33" i="3" s="1"/>
  <c r="BM33" i="3" s="1"/>
  <c r="BN33" i="3" s="1"/>
  <c r="BO33" i="3" s="1"/>
  <c r="BP33" i="3" s="1"/>
  <c r="BQ33" i="3" s="1"/>
  <c r="BR33" i="3" s="1"/>
  <c r="BS33" i="3" s="1"/>
  <c r="BT33" i="3" s="1"/>
  <c r="N41" i="3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AA41" i="3" s="1"/>
  <c r="AB41" i="3" s="1"/>
  <c r="AC41" i="3" s="1"/>
  <c r="AD41" i="3" s="1"/>
  <c r="AE41" i="3" s="1"/>
  <c r="AF41" i="3" s="1"/>
  <c r="AG41" i="3" s="1"/>
  <c r="AH41" i="3" s="1"/>
  <c r="AI41" i="3" s="1"/>
  <c r="AJ41" i="3" s="1"/>
  <c r="AK41" i="3" s="1"/>
  <c r="AL41" i="3" s="1"/>
  <c r="AM41" i="3" s="1"/>
  <c r="AN41" i="3" s="1"/>
  <c r="AO41" i="3" s="1"/>
  <c r="AP41" i="3" s="1"/>
  <c r="AQ41" i="3" s="1"/>
  <c r="AR41" i="3" s="1"/>
  <c r="AS41" i="3" s="1"/>
  <c r="AT41" i="3" s="1"/>
  <c r="AU41" i="3" s="1"/>
  <c r="AV41" i="3" s="1"/>
  <c r="AW41" i="3" s="1"/>
  <c r="AX41" i="3" s="1"/>
  <c r="AY41" i="3" s="1"/>
  <c r="AZ41" i="3" s="1"/>
  <c r="BA41" i="3" s="1"/>
  <c r="BB41" i="3" s="1"/>
  <c r="BC41" i="3" s="1"/>
  <c r="BD41" i="3" s="1"/>
  <c r="BE41" i="3" s="1"/>
  <c r="BF41" i="3" s="1"/>
  <c r="BG41" i="3" s="1"/>
  <c r="BH41" i="3" s="1"/>
  <c r="BI41" i="3" s="1"/>
  <c r="BJ41" i="3" s="1"/>
  <c r="BK41" i="3" s="1"/>
  <c r="BL41" i="3" s="1"/>
  <c r="BM41" i="3" s="1"/>
  <c r="BN41" i="3" s="1"/>
  <c r="BO41" i="3" s="1"/>
  <c r="BP41" i="3" s="1"/>
  <c r="BQ41" i="3" s="1"/>
  <c r="BR41" i="3" s="1"/>
  <c r="BS41" i="3" s="1"/>
  <c r="BT41" i="3" s="1"/>
  <c r="N51" i="3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Y51" i="3" s="1"/>
  <c r="AZ51" i="3" s="1"/>
  <c r="BA51" i="3" s="1"/>
  <c r="BB51" i="3" s="1"/>
  <c r="BC51" i="3" s="1"/>
  <c r="BD51" i="3" s="1"/>
  <c r="BE51" i="3" s="1"/>
  <c r="BF51" i="3" s="1"/>
  <c r="BG51" i="3" s="1"/>
  <c r="BH51" i="3" s="1"/>
  <c r="BI51" i="3" s="1"/>
  <c r="BJ51" i="3" s="1"/>
  <c r="BK51" i="3" s="1"/>
  <c r="BL51" i="3" s="1"/>
  <c r="BM51" i="3" s="1"/>
  <c r="BN51" i="3" s="1"/>
  <c r="BO51" i="3" s="1"/>
  <c r="BP51" i="3" s="1"/>
  <c r="BQ51" i="3" s="1"/>
  <c r="BR51" i="3" s="1"/>
  <c r="BS51" i="3" s="1"/>
  <c r="BT51" i="3" s="1"/>
  <c r="N60" i="3"/>
  <c r="O60" i="3" s="1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AL60" i="3" s="1"/>
  <c r="AM60" i="3" s="1"/>
  <c r="AN60" i="3" s="1"/>
  <c r="AO60" i="3" s="1"/>
  <c r="AP60" i="3" s="1"/>
  <c r="AQ60" i="3" s="1"/>
  <c r="AR60" i="3" s="1"/>
  <c r="AS60" i="3" s="1"/>
  <c r="AT60" i="3" s="1"/>
  <c r="AU60" i="3" s="1"/>
  <c r="AV60" i="3" s="1"/>
  <c r="AW60" i="3" s="1"/>
  <c r="AX60" i="3" s="1"/>
  <c r="AY60" i="3" s="1"/>
  <c r="AZ60" i="3" s="1"/>
  <c r="BA60" i="3" s="1"/>
  <c r="BB60" i="3" s="1"/>
  <c r="BC60" i="3" s="1"/>
  <c r="BD60" i="3" s="1"/>
  <c r="BE60" i="3" s="1"/>
  <c r="BF60" i="3" s="1"/>
  <c r="BG60" i="3" s="1"/>
  <c r="BH60" i="3" s="1"/>
  <c r="BI60" i="3" s="1"/>
  <c r="BJ60" i="3" s="1"/>
  <c r="BK60" i="3" s="1"/>
  <c r="BL60" i="3" s="1"/>
  <c r="BM60" i="3" s="1"/>
  <c r="BN60" i="3" s="1"/>
  <c r="BO60" i="3" s="1"/>
  <c r="BP60" i="3" s="1"/>
  <c r="BQ60" i="3" s="1"/>
  <c r="BR60" i="3" s="1"/>
  <c r="BS60" i="3" s="1"/>
  <c r="BT60" i="3" s="1"/>
  <c r="N70" i="3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AL70" i="3" s="1"/>
  <c r="AM70" i="3" s="1"/>
  <c r="AN70" i="3" s="1"/>
  <c r="AO70" i="3" s="1"/>
  <c r="AP70" i="3" s="1"/>
  <c r="AQ70" i="3" s="1"/>
  <c r="AR70" i="3" s="1"/>
  <c r="AS70" i="3" s="1"/>
  <c r="AT70" i="3" s="1"/>
  <c r="AU70" i="3" s="1"/>
  <c r="AV70" i="3" s="1"/>
  <c r="AW70" i="3" s="1"/>
  <c r="AX70" i="3" s="1"/>
  <c r="AY70" i="3" s="1"/>
  <c r="AZ70" i="3" s="1"/>
  <c r="BA70" i="3" s="1"/>
  <c r="BB70" i="3" s="1"/>
  <c r="BC70" i="3" s="1"/>
  <c r="BD70" i="3" s="1"/>
  <c r="BE70" i="3" s="1"/>
  <c r="BF70" i="3" s="1"/>
  <c r="BG70" i="3" s="1"/>
  <c r="BH70" i="3" s="1"/>
  <c r="BI70" i="3" s="1"/>
  <c r="BJ70" i="3" s="1"/>
  <c r="BK70" i="3" s="1"/>
  <c r="BL70" i="3" s="1"/>
  <c r="BM70" i="3" s="1"/>
  <c r="BN70" i="3" s="1"/>
  <c r="BO70" i="3" s="1"/>
  <c r="BP70" i="3" s="1"/>
  <c r="BQ70" i="3" s="1"/>
  <c r="BR70" i="3" s="1"/>
  <c r="BS70" i="3" s="1"/>
  <c r="BT70" i="3" s="1"/>
  <c r="N79" i="3"/>
  <c r="O79" i="3" s="1"/>
  <c r="P79" i="3" s="1"/>
  <c r="Q79" i="3" s="1"/>
  <c r="R79" i="3" s="1"/>
  <c r="S79" i="3" s="1"/>
  <c r="T79" i="3" s="1"/>
  <c r="U79" i="3" s="1"/>
  <c r="V79" i="3" s="1"/>
  <c r="W79" i="3" s="1"/>
  <c r="X79" i="3" s="1"/>
  <c r="Y79" i="3" s="1"/>
  <c r="Z79" i="3" s="1"/>
  <c r="AA79" i="3" s="1"/>
  <c r="AB79" i="3" s="1"/>
  <c r="AC79" i="3" s="1"/>
  <c r="AD79" i="3" s="1"/>
  <c r="AE79" i="3" s="1"/>
  <c r="AF79" i="3" s="1"/>
  <c r="AG79" i="3" s="1"/>
  <c r="AH79" i="3" s="1"/>
  <c r="AI79" i="3" s="1"/>
  <c r="AJ79" i="3" s="1"/>
  <c r="AK79" i="3" s="1"/>
  <c r="AL79" i="3" s="1"/>
  <c r="AM79" i="3" s="1"/>
  <c r="AN79" i="3" s="1"/>
  <c r="AO79" i="3" s="1"/>
  <c r="AP79" i="3" s="1"/>
  <c r="AQ79" i="3" s="1"/>
  <c r="AR79" i="3" s="1"/>
  <c r="AS79" i="3" s="1"/>
  <c r="AT79" i="3" s="1"/>
  <c r="AU79" i="3" s="1"/>
  <c r="AV79" i="3" s="1"/>
  <c r="AW79" i="3" s="1"/>
  <c r="AX79" i="3" s="1"/>
  <c r="AY79" i="3" s="1"/>
  <c r="AZ79" i="3" s="1"/>
  <c r="BA79" i="3" s="1"/>
  <c r="BB79" i="3" s="1"/>
  <c r="BC79" i="3" s="1"/>
  <c r="BD79" i="3" s="1"/>
  <c r="BE79" i="3" s="1"/>
  <c r="BF79" i="3" s="1"/>
  <c r="BG79" i="3" s="1"/>
  <c r="BH79" i="3" s="1"/>
  <c r="BI79" i="3" s="1"/>
  <c r="BJ79" i="3" s="1"/>
  <c r="BK79" i="3" s="1"/>
  <c r="BL79" i="3" s="1"/>
  <c r="BM79" i="3" s="1"/>
  <c r="BN79" i="3" s="1"/>
  <c r="BO79" i="3" s="1"/>
  <c r="BP79" i="3" s="1"/>
  <c r="BQ79" i="3" s="1"/>
  <c r="BR79" i="3" s="1"/>
  <c r="BS79" i="3" s="1"/>
  <c r="BT79" i="3" s="1"/>
  <c r="N87" i="3"/>
  <c r="O87" i="3" s="1"/>
  <c r="P87" i="3" s="1"/>
  <c r="Q87" i="3" s="1"/>
  <c r="R87" i="3" s="1"/>
  <c r="S87" i="3" s="1"/>
  <c r="T87" i="3" s="1"/>
  <c r="U87" i="3" s="1"/>
  <c r="V87" i="3" s="1"/>
  <c r="W87" i="3" s="1"/>
  <c r="X87" i="3" s="1"/>
  <c r="Y87" i="3" s="1"/>
  <c r="Z87" i="3" s="1"/>
  <c r="AA87" i="3" s="1"/>
  <c r="AB87" i="3" s="1"/>
  <c r="AC87" i="3" s="1"/>
  <c r="AD87" i="3" s="1"/>
  <c r="AE87" i="3" s="1"/>
  <c r="AF87" i="3" s="1"/>
  <c r="AG87" i="3" s="1"/>
  <c r="AH87" i="3" s="1"/>
  <c r="AI87" i="3" s="1"/>
  <c r="AJ87" i="3" s="1"/>
  <c r="AK87" i="3" s="1"/>
  <c r="AL87" i="3" s="1"/>
  <c r="AM87" i="3" s="1"/>
  <c r="AN87" i="3" s="1"/>
  <c r="AO87" i="3" s="1"/>
  <c r="AP87" i="3" s="1"/>
  <c r="AQ87" i="3" s="1"/>
  <c r="AR87" i="3" s="1"/>
  <c r="AS87" i="3" s="1"/>
  <c r="AT87" i="3" s="1"/>
  <c r="AU87" i="3" s="1"/>
  <c r="AV87" i="3" s="1"/>
  <c r="AW87" i="3" s="1"/>
  <c r="AX87" i="3" s="1"/>
  <c r="AY87" i="3" s="1"/>
  <c r="AZ87" i="3" s="1"/>
  <c r="BA87" i="3" s="1"/>
  <c r="BB87" i="3" s="1"/>
  <c r="BC87" i="3" s="1"/>
  <c r="BD87" i="3" s="1"/>
  <c r="BE87" i="3" s="1"/>
  <c r="BF87" i="3" s="1"/>
  <c r="BG87" i="3" s="1"/>
  <c r="BH87" i="3" s="1"/>
  <c r="BI87" i="3" s="1"/>
  <c r="BJ87" i="3" s="1"/>
  <c r="BK87" i="3" s="1"/>
  <c r="BL87" i="3" s="1"/>
  <c r="BM87" i="3" s="1"/>
  <c r="BN87" i="3" s="1"/>
  <c r="BO87" i="3" s="1"/>
  <c r="BP87" i="3" s="1"/>
  <c r="BQ87" i="3" s="1"/>
  <c r="BR87" i="3" s="1"/>
  <c r="BS87" i="3" s="1"/>
  <c r="BT87" i="3" s="1"/>
  <c r="N75" i="3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AL75" i="3" s="1"/>
  <c r="AM75" i="3" s="1"/>
  <c r="AN75" i="3" s="1"/>
  <c r="AO75" i="3" s="1"/>
  <c r="AP75" i="3" s="1"/>
  <c r="AQ75" i="3" s="1"/>
  <c r="AR75" i="3" s="1"/>
  <c r="AS75" i="3" s="1"/>
  <c r="AT75" i="3" s="1"/>
  <c r="AU75" i="3" s="1"/>
  <c r="AV75" i="3" s="1"/>
  <c r="AW75" i="3" s="1"/>
  <c r="AX75" i="3" s="1"/>
  <c r="AY75" i="3" s="1"/>
  <c r="AZ75" i="3" s="1"/>
  <c r="BA75" i="3" s="1"/>
  <c r="BB75" i="3" s="1"/>
  <c r="BC75" i="3" s="1"/>
  <c r="BD75" i="3" s="1"/>
  <c r="BE75" i="3" s="1"/>
  <c r="BF75" i="3" s="1"/>
  <c r="BG75" i="3" s="1"/>
  <c r="BH75" i="3" s="1"/>
  <c r="BI75" i="3" s="1"/>
  <c r="BJ75" i="3" s="1"/>
  <c r="BK75" i="3" s="1"/>
  <c r="BL75" i="3" s="1"/>
  <c r="BM75" i="3" s="1"/>
  <c r="BN75" i="3" s="1"/>
  <c r="BO75" i="3" s="1"/>
  <c r="BP75" i="3" s="1"/>
  <c r="BQ75" i="3" s="1"/>
  <c r="BR75" i="3" s="1"/>
  <c r="BS75" i="3" s="1"/>
  <c r="BT75" i="3" s="1"/>
  <c r="N58" i="3"/>
  <c r="O58" i="3" s="1"/>
  <c r="P58" i="3" s="1"/>
  <c r="Q58" i="3" s="1"/>
  <c r="R58" i="3" s="1"/>
  <c r="S58" i="3" s="1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AG58" i="3" s="1"/>
  <c r="AH58" i="3" s="1"/>
  <c r="AI58" i="3" s="1"/>
  <c r="AJ58" i="3" s="1"/>
  <c r="AK58" i="3" s="1"/>
  <c r="AL58" i="3" s="1"/>
  <c r="AM58" i="3" s="1"/>
  <c r="AN58" i="3" s="1"/>
  <c r="AO58" i="3" s="1"/>
  <c r="AP58" i="3" s="1"/>
  <c r="AQ58" i="3" s="1"/>
  <c r="AR58" i="3" s="1"/>
  <c r="AS58" i="3" s="1"/>
  <c r="AT58" i="3" s="1"/>
  <c r="AU58" i="3" s="1"/>
  <c r="AV58" i="3" s="1"/>
  <c r="AW58" i="3" s="1"/>
  <c r="AX58" i="3" s="1"/>
  <c r="AY58" i="3" s="1"/>
  <c r="AZ58" i="3" s="1"/>
  <c r="BA58" i="3" s="1"/>
  <c r="BB58" i="3" s="1"/>
  <c r="BC58" i="3" s="1"/>
  <c r="BD58" i="3" s="1"/>
  <c r="BE58" i="3" s="1"/>
  <c r="BF58" i="3" s="1"/>
  <c r="BG58" i="3" s="1"/>
  <c r="BH58" i="3" s="1"/>
  <c r="BI58" i="3" s="1"/>
  <c r="BJ58" i="3" s="1"/>
  <c r="BK58" i="3" s="1"/>
  <c r="BL58" i="3" s="1"/>
  <c r="BM58" i="3" s="1"/>
  <c r="BN58" i="3" s="1"/>
  <c r="BO58" i="3" s="1"/>
  <c r="BP58" i="3" s="1"/>
  <c r="BQ58" i="3" s="1"/>
  <c r="BR58" i="3" s="1"/>
  <c r="BS58" i="3" s="1"/>
  <c r="BT58" i="3" s="1"/>
  <c r="N78" i="3"/>
  <c r="O78" i="3" s="1"/>
  <c r="P78" i="3" s="1"/>
  <c r="Q78" i="3" s="1"/>
  <c r="R78" i="3" s="1"/>
  <c r="S78" i="3" s="1"/>
  <c r="T78" i="3" s="1"/>
  <c r="U78" i="3" s="1"/>
  <c r="V78" i="3" s="1"/>
  <c r="W78" i="3" s="1"/>
  <c r="X78" i="3" s="1"/>
  <c r="Y78" i="3" s="1"/>
  <c r="Z78" i="3" s="1"/>
  <c r="AA78" i="3" s="1"/>
  <c r="AB78" i="3" s="1"/>
  <c r="AC78" i="3" s="1"/>
  <c r="AD78" i="3" s="1"/>
  <c r="AE78" i="3" s="1"/>
  <c r="AF78" i="3" s="1"/>
  <c r="AG78" i="3" s="1"/>
  <c r="AH78" i="3" s="1"/>
  <c r="AI78" i="3" s="1"/>
  <c r="AJ78" i="3" s="1"/>
  <c r="AK78" i="3" s="1"/>
  <c r="AL78" i="3" s="1"/>
  <c r="AM78" i="3" s="1"/>
  <c r="AN78" i="3" s="1"/>
  <c r="AO78" i="3" s="1"/>
  <c r="AP78" i="3" s="1"/>
  <c r="AQ78" i="3" s="1"/>
  <c r="AR78" i="3" s="1"/>
  <c r="AS78" i="3" s="1"/>
  <c r="AT78" i="3" s="1"/>
  <c r="AU78" i="3" s="1"/>
  <c r="AV78" i="3" s="1"/>
  <c r="AW78" i="3" s="1"/>
  <c r="AX78" i="3" s="1"/>
  <c r="AY78" i="3" s="1"/>
  <c r="AZ78" i="3" s="1"/>
  <c r="BA78" i="3" s="1"/>
  <c r="BB78" i="3" s="1"/>
  <c r="BC78" i="3" s="1"/>
  <c r="BD78" i="3" s="1"/>
  <c r="BE78" i="3" s="1"/>
  <c r="BF78" i="3" s="1"/>
  <c r="BG78" i="3" s="1"/>
  <c r="BH78" i="3" s="1"/>
  <c r="BI78" i="3" s="1"/>
  <c r="BJ78" i="3" s="1"/>
  <c r="BK78" i="3" s="1"/>
  <c r="BL78" i="3" s="1"/>
  <c r="BM78" i="3" s="1"/>
  <c r="BN78" i="3" s="1"/>
  <c r="BO78" i="3" s="1"/>
  <c r="BP78" i="3" s="1"/>
  <c r="BQ78" i="3" s="1"/>
  <c r="BR78" i="3" s="1"/>
  <c r="BS78" i="3" s="1"/>
  <c r="BT78" i="3" s="1"/>
  <c r="N8" i="3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AJ8" i="3" s="1"/>
  <c r="AK8" i="3" s="1"/>
  <c r="AL8" i="3" s="1"/>
  <c r="AM8" i="3" s="1"/>
  <c r="AN8" i="3" s="1"/>
  <c r="AO8" i="3" s="1"/>
  <c r="AP8" i="3" s="1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BN8" i="3" s="1"/>
  <c r="BO8" i="3" s="1"/>
  <c r="BP8" i="3" s="1"/>
  <c r="BQ8" i="3" s="1"/>
  <c r="BR8" i="3" s="1"/>
  <c r="BS8" i="3" s="1"/>
  <c r="BT8" i="3" s="1"/>
  <c r="N17" i="3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AO17" i="3" s="1"/>
  <c r="AP17" i="3" s="1"/>
  <c r="AQ17" i="3" s="1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BB17" i="3" s="1"/>
  <c r="BC17" i="3" s="1"/>
  <c r="BD17" i="3" s="1"/>
  <c r="BE17" i="3" s="1"/>
  <c r="BF17" i="3" s="1"/>
  <c r="BG17" i="3" s="1"/>
  <c r="BH17" i="3" s="1"/>
  <c r="BI17" i="3" s="1"/>
  <c r="BJ17" i="3" s="1"/>
  <c r="BK17" i="3" s="1"/>
  <c r="BL17" i="3" s="1"/>
  <c r="BM17" i="3" s="1"/>
  <c r="BN17" i="3" s="1"/>
  <c r="BO17" i="3" s="1"/>
  <c r="BP17" i="3" s="1"/>
  <c r="BQ17" i="3" s="1"/>
  <c r="BR17" i="3" s="1"/>
  <c r="BS17" i="3" s="1"/>
  <c r="BT17" i="3" s="1"/>
  <c r="N25" i="3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BB25" i="3" s="1"/>
  <c r="BC25" i="3" s="1"/>
  <c r="BD25" i="3" s="1"/>
  <c r="BE25" i="3" s="1"/>
  <c r="BF25" i="3" s="1"/>
  <c r="BG25" i="3" s="1"/>
  <c r="BH25" i="3" s="1"/>
  <c r="BI25" i="3" s="1"/>
  <c r="BJ25" i="3" s="1"/>
  <c r="BK25" i="3" s="1"/>
  <c r="BL25" i="3" s="1"/>
  <c r="BM25" i="3" s="1"/>
  <c r="BN25" i="3" s="1"/>
  <c r="BO25" i="3" s="1"/>
  <c r="BP25" i="3" s="1"/>
  <c r="BQ25" i="3" s="1"/>
  <c r="BR25" i="3" s="1"/>
  <c r="BS25" i="3" s="1"/>
  <c r="BT25" i="3" s="1"/>
  <c r="N36" i="3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AC36" i="3" s="1"/>
  <c r="AD36" i="3" s="1"/>
  <c r="AE36" i="3" s="1"/>
  <c r="AF36" i="3" s="1"/>
  <c r="AG36" i="3" s="1"/>
  <c r="AH36" i="3" s="1"/>
  <c r="AI36" i="3" s="1"/>
  <c r="AJ36" i="3" s="1"/>
  <c r="AK36" i="3" s="1"/>
  <c r="AL36" i="3" s="1"/>
  <c r="AM36" i="3" s="1"/>
  <c r="AN36" i="3" s="1"/>
  <c r="AO36" i="3" s="1"/>
  <c r="AP36" i="3" s="1"/>
  <c r="AQ36" i="3" s="1"/>
  <c r="AR36" i="3" s="1"/>
  <c r="AS36" i="3" s="1"/>
  <c r="AT36" i="3" s="1"/>
  <c r="AU36" i="3" s="1"/>
  <c r="AV36" i="3" s="1"/>
  <c r="AW36" i="3" s="1"/>
  <c r="AX36" i="3" s="1"/>
  <c r="AY36" i="3" s="1"/>
  <c r="AZ36" i="3" s="1"/>
  <c r="BA36" i="3" s="1"/>
  <c r="BB36" i="3" s="1"/>
  <c r="BC36" i="3" s="1"/>
  <c r="BD36" i="3" s="1"/>
  <c r="BE36" i="3" s="1"/>
  <c r="BF36" i="3" s="1"/>
  <c r="BG36" i="3" s="1"/>
  <c r="BH36" i="3" s="1"/>
  <c r="BI36" i="3" s="1"/>
  <c r="BJ36" i="3" s="1"/>
  <c r="BK36" i="3" s="1"/>
  <c r="BL36" i="3" s="1"/>
  <c r="BM36" i="3" s="1"/>
  <c r="BN36" i="3" s="1"/>
  <c r="BO36" i="3" s="1"/>
  <c r="BP36" i="3" s="1"/>
  <c r="BQ36" i="3" s="1"/>
  <c r="BR36" i="3" s="1"/>
  <c r="BS36" i="3" s="1"/>
  <c r="BT36" i="3" s="1"/>
  <c r="N47" i="3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AJ47" i="3" s="1"/>
  <c r="AK47" i="3" s="1"/>
  <c r="AL47" i="3" s="1"/>
  <c r="AM47" i="3" s="1"/>
  <c r="AN47" i="3" s="1"/>
  <c r="AO47" i="3" s="1"/>
  <c r="AP47" i="3" s="1"/>
  <c r="AQ47" i="3" s="1"/>
  <c r="AR47" i="3" s="1"/>
  <c r="AS47" i="3" s="1"/>
  <c r="AT47" i="3" s="1"/>
  <c r="AU47" i="3" s="1"/>
  <c r="AV47" i="3" s="1"/>
  <c r="AW47" i="3" s="1"/>
  <c r="AX47" i="3" s="1"/>
  <c r="AY47" i="3" s="1"/>
  <c r="AZ47" i="3" s="1"/>
  <c r="BA47" i="3" s="1"/>
  <c r="BB47" i="3" s="1"/>
  <c r="BC47" i="3" s="1"/>
  <c r="BD47" i="3" s="1"/>
  <c r="BE47" i="3" s="1"/>
  <c r="BF47" i="3" s="1"/>
  <c r="BG47" i="3" s="1"/>
  <c r="BH47" i="3" s="1"/>
  <c r="BI47" i="3" s="1"/>
  <c r="BJ47" i="3" s="1"/>
  <c r="BK47" i="3" s="1"/>
  <c r="BL47" i="3" s="1"/>
  <c r="BM47" i="3" s="1"/>
  <c r="BN47" i="3" s="1"/>
  <c r="BO47" i="3" s="1"/>
  <c r="BP47" i="3" s="1"/>
  <c r="BQ47" i="3" s="1"/>
  <c r="BR47" i="3" s="1"/>
  <c r="BS47" i="3" s="1"/>
  <c r="BT47" i="3" s="1"/>
  <c r="N55" i="3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AL55" i="3" s="1"/>
  <c r="AM55" i="3" s="1"/>
  <c r="AN55" i="3" s="1"/>
  <c r="AO55" i="3" s="1"/>
  <c r="AP55" i="3" s="1"/>
  <c r="AQ55" i="3" s="1"/>
  <c r="AR55" i="3" s="1"/>
  <c r="AS55" i="3" s="1"/>
  <c r="AT55" i="3" s="1"/>
  <c r="AU55" i="3" s="1"/>
  <c r="AV55" i="3" s="1"/>
  <c r="AW55" i="3" s="1"/>
  <c r="AX55" i="3" s="1"/>
  <c r="AY55" i="3" s="1"/>
  <c r="AZ55" i="3" s="1"/>
  <c r="BA55" i="3" s="1"/>
  <c r="BB55" i="3" s="1"/>
  <c r="BC55" i="3" s="1"/>
  <c r="BD55" i="3" s="1"/>
  <c r="BE55" i="3" s="1"/>
  <c r="BF55" i="3" s="1"/>
  <c r="BG55" i="3" s="1"/>
  <c r="BH55" i="3" s="1"/>
  <c r="BI55" i="3" s="1"/>
  <c r="BJ55" i="3" s="1"/>
  <c r="BK55" i="3" s="1"/>
  <c r="BL55" i="3" s="1"/>
  <c r="BM55" i="3" s="1"/>
  <c r="BN55" i="3" s="1"/>
  <c r="BO55" i="3" s="1"/>
  <c r="BP55" i="3" s="1"/>
  <c r="BQ55" i="3" s="1"/>
  <c r="BR55" i="3" s="1"/>
  <c r="BS55" i="3" s="1"/>
  <c r="BT55" i="3" s="1"/>
  <c r="N63" i="3"/>
  <c r="O63" i="3" s="1"/>
  <c r="P63" i="3" s="1"/>
  <c r="Q63" i="3" s="1"/>
  <c r="R63" i="3" s="1"/>
  <c r="S63" i="3" s="1"/>
  <c r="T63" i="3" s="1"/>
  <c r="U63" i="3" s="1"/>
  <c r="V63" i="3" s="1"/>
  <c r="W63" i="3" s="1"/>
  <c r="X63" i="3" s="1"/>
  <c r="Y63" i="3" s="1"/>
  <c r="Z63" i="3" s="1"/>
  <c r="AA63" i="3" s="1"/>
  <c r="AB63" i="3" s="1"/>
  <c r="AC63" i="3" s="1"/>
  <c r="AD63" i="3" s="1"/>
  <c r="AE63" i="3" s="1"/>
  <c r="AF63" i="3" s="1"/>
  <c r="AG63" i="3" s="1"/>
  <c r="AH63" i="3" s="1"/>
  <c r="AI63" i="3" s="1"/>
  <c r="AJ63" i="3" s="1"/>
  <c r="AK63" i="3" s="1"/>
  <c r="AL63" i="3" s="1"/>
  <c r="AM63" i="3" s="1"/>
  <c r="AN63" i="3" s="1"/>
  <c r="AO63" i="3" s="1"/>
  <c r="AP63" i="3" s="1"/>
  <c r="AQ63" i="3" s="1"/>
  <c r="AR63" i="3" s="1"/>
  <c r="AS63" i="3" s="1"/>
  <c r="AT63" i="3" s="1"/>
  <c r="AU63" i="3" s="1"/>
  <c r="AV63" i="3" s="1"/>
  <c r="AW63" i="3" s="1"/>
  <c r="AX63" i="3" s="1"/>
  <c r="AY63" i="3" s="1"/>
  <c r="AZ63" i="3" s="1"/>
  <c r="BA63" i="3" s="1"/>
  <c r="BB63" i="3" s="1"/>
  <c r="BC63" i="3" s="1"/>
  <c r="BD63" i="3" s="1"/>
  <c r="BE63" i="3" s="1"/>
  <c r="BF63" i="3" s="1"/>
  <c r="BG63" i="3" s="1"/>
  <c r="BH63" i="3" s="1"/>
  <c r="BI63" i="3" s="1"/>
  <c r="BJ63" i="3" s="1"/>
  <c r="BK63" i="3" s="1"/>
  <c r="BL63" i="3" s="1"/>
  <c r="BM63" i="3" s="1"/>
  <c r="BN63" i="3" s="1"/>
  <c r="BO63" i="3" s="1"/>
  <c r="BP63" i="3" s="1"/>
  <c r="BQ63" i="3" s="1"/>
  <c r="BR63" i="3" s="1"/>
  <c r="BS63" i="3" s="1"/>
  <c r="BT63" i="3" s="1"/>
  <c r="N71" i="3"/>
  <c r="O71" i="3" s="1"/>
  <c r="P71" i="3" s="1"/>
  <c r="Q71" i="3" s="1"/>
  <c r="R71" i="3" s="1"/>
  <c r="S71" i="3" s="1"/>
  <c r="T71" i="3" s="1"/>
  <c r="U71" i="3" s="1"/>
  <c r="V71" i="3" s="1"/>
  <c r="W71" i="3" s="1"/>
  <c r="X71" i="3" s="1"/>
  <c r="Y71" i="3" s="1"/>
  <c r="Z71" i="3" s="1"/>
  <c r="AA71" i="3" s="1"/>
  <c r="AB71" i="3" s="1"/>
  <c r="AC71" i="3" s="1"/>
  <c r="AD71" i="3" s="1"/>
  <c r="AE71" i="3" s="1"/>
  <c r="AF71" i="3" s="1"/>
  <c r="AG71" i="3" s="1"/>
  <c r="AH71" i="3" s="1"/>
  <c r="AI71" i="3" s="1"/>
  <c r="AJ71" i="3" s="1"/>
  <c r="AK71" i="3" s="1"/>
  <c r="AL71" i="3" s="1"/>
  <c r="AM71" i="3" s="1"/>
  <c r="AN71" i="3" s="1"/>
  <c r="AO71" i="3" s="1"/>
  <c r="AP71" i="3" s="1"/>
  <c r="AQ71" i="3" s="1"/>
  <c r="AR71" i="3" s="1"/>
  <c r="AS71" i="3" s="1"/>
  <c r="AT71" i="3" s="1"/>
  <c r="AU71" i="3" s="1"/>
  <c r="AV71" i="3" s="1"/>
  <c r="AW71" i="3" s="1"/>
  <c r="AX71" i="3" s="1"/>
  <c r="AY71" i="3" s="1"/>
  <c r="AZ71" i="3" s="1"/>
  <c r="BA71" i="3" s="1"/>
  <c r="BB71" i="3" s="1"/>
  <c r="BC71" i="3" s="1"/>
  <c r="BD71" i="3" s="1"/>
  <c r="BE71" i="3" s="1"/>
  <c r="BF71" i="3" s="1"/>
  <c r="BG71" i="3" s="1"/>
  <c r="BH71" i="3" s="1"/>
  <c r="BI71" i="3" s="1"/>
  <c r="BJ71" i="3" s="1"/>
  <c r="BK71" i="3" s="1"/>
  <c r="BL71" i="3" s="1"/>
  <c r="BM71" i="3" s="1"/>
  <c r="BN71" i="3" s="1"/>
  <c r="BO71" i="3" s="1"/>
  <c r="BP71" i="3" s="1"/>
  <c r="BQ71" i="3" s="1"/>
  <c r="BR71" i="3" s="1"/>
  <c r="BS71" i="3" s="1"/>
  <c r="BT71" i="3" s="1"/>
  <c r="N82" i="3"/>
  <c r="O82" i="3" s="1"/>
  <c r="P82" i="3" s="1"/>
  <c r="Q82" i="3" s="1"/>
  <c r="R82" i="3" s="1"/>
  <c r="S82" i="3" s="1"/>
  <c r="T82" i="3" s="1"/>
  <c r="U82" i="3" s="1"/>
  <c r="V82" i="3" s="1"/>
  <c r="W82" i="3" s="1"/>
  <c r="X82" i="3" s="1"/>
  <c r="Y82" i="3" s="1"/>
  <c r="Z82" i="3" s="1"/>
  <c r="AA82" i="3" s="1"/>
  <c r="AB82" i="3" s="1"/>
  <c r="AC82" i="3" s="1"/>
  <c r="AD82" i="3" s="1"/>
  <c r="AE82" i="3" s="1"/>
  <c r="AF82" i="3" s="1"/>
  <c r="AG82" i="3" s="1"/>
  <c r="AH82" i="3" s="1"/>
  <c r="AI82" i="3" s="1"/>
  <c r="AJ82" i="3" s="1"/>
  <c r="AK82" i="3" s="1"/>
  <c r="AL82" i="3" s="1"/>
  <c r="AM82" i="3" s="1"/>
  <c r="AN82" i="3" s="1"/>
  <c r="AO82" i="3" s="1"/>
  <c r="AP82" i="3" s="1"/>
  <c r="AQ82" i="3" s="1"/>
  <c r="AR82" i="3" s="1"/>
  <c r="AS82" i="3" s="1"/>
  <c r="AT82" i="3" s="1"/>
  <c r="AU82" i="3" s="1"/>
  <c r="AV82" i="3" s="1"/>
  <c r="AW82" i="3" s="1"/>
  <c r="AX82" i="3" s="1"/>
  <c r="AY82" i="3" s="1"/>
  <c r="AZ82" i="3" s="1"/>
  <c r="BA82" i="3" s="1"/>
  <c r="BB82" i="3" s="1"/>
  <c r="BC82" i="3" s="1"/>
  <c r="BD82" i="3" s="1"/>
  <c r="BE82" i="3" s="1"/>
  <c r="BF82" i="3" s="1"/>
  <c r="BG82" i="3" s="1"/>
  <c r="BH82" i="3" s="1"/>
  <c r="BI82" i="3" s="1"/>
  <c r="BJ82" i="3" s="1"/>
  <c r="BK82" i="3" s="1"/>
  <c r="BL82" i="3" s="1"/>
  <c r="BM82" i="3" s="1"/>
  <c r="BN82" i="3" s="1"/>
  <c r="BO82" i="3" s="1"/>
  <c r="BP82" i="3" s="1"/>
  <c r="BQ82" i="3" s="1"/>
  <c r="BR82" i="3" s="1"/>
  <c r="BS82" i="3" s="1"/>
  <c r="BT82" i="3" s="1"/>
  <c r="N80" i="3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AL80" i="3" s="1"/>
  <c r="AM80" i="3" s="1"/>
  <c r="AN80" i="3" s="1"/>
  <c r="AO80" i="3" s="1"/>
  <c r="AP80" i="3" s="1"/>
  <c r="AQ80" i="3" s="1"/>
  <c r="AR80" i="3" s="1"/>
  <c r="AS80" i="3" s="1"/>
  <c r="AT80" i="3" s="1"/>
  <c r="AU80" i="3" s="1"/>
  <c r="AV80" i="3" s="1"/>
  <c r="AW80" i="3" s="1"/>
  <c r="AX80" i="3" s="1"/>
  <c r="AY80" i="3" s="1"/>
  <c r="AZ80" i="3" s="1"/>
  <c r="BA80" i="3" s="1"/>
  <c r="BB80" i="3" s="1"/>
  <c r="BC80" i="3" s="1"/>
  <c r="BD80" i="3" s="1"/>
  <c r="BE80" i="3" s="1"/>
  <c r="BF80" i="3" s="1"/>
  <c r="BG80" i="3" s="1"/>
  <c r="BH80" i="3" s="1"/>
  <c r="BI80" i="3" s="1"/>
  <c r="BJ80" i="3" s="1"/>
  <c r="BK80" i="3" s="1"/>
  <c r="BL80" i="3" s="1"/>
  <c r="BM80" i="3" s="1"/>
  <c r="BN80" i="3" s="1"/>
  <c r="BO80" i="3" s="1"/>
  <c r="BP80" i="3" s="1"/>
  <c r="BQ80" i="3" s="1"/>
  <c r="BR80" i="3" s="1"/>
  <c r="BS80" i="3" s="1"/>
  <c r="BT80" i="3" s="1"/>
  <c r="N62" i="3"/>
  <c r="O62" i="3" s="1"/>
  <c r="P62" i="3" s="1"/>
  <c r="Q62" i="3" s="1"/>
  <c r="R62" i="3" s="1"/>
  <c r="S62" i="3" s="1"/>
  <c r="T62" i="3" s="1"/>
  <c r="U62" i="3" s="1"/>
  <c r="V62" i="3" s="1"/>
  <c r="W62" i="3" s="1"/>
  <c r="X62" i="3" s="1"/>
  <c r="Y62" i="3" s="1"/>
  <c r="Z62" i="3" s="1"/>
  <c r="AA62" i="3" s="1"/>
  <c r="AB62" i="3" s="1"/>
  <c r="AC62" i="3" s="1"/>
  <c r="AD62" i="3" s="1"/>
  <c r="AE62" i="3" s="1"/>
  <c r="AF62" i="3" s="1"/>
  <c r="AG62" i="3" s="1"/>
  <c r="AH62" i="3" s="1"/>
  <c r="AI62" i="3" s="1"/>
  <c r="AJ62" i="3" s="1"/>
  <c r="AK62" i="3" s="1"/>
  <c r="AL62" i="3" s="1"/>
  <c r="AM62" i="3" s="1"/>
  <c r="AN62" i="3" s="1"/>
  <c r="AO62" i="3" s="1"/>
  <c r="AP62" i="3" s="1"/>
  <c r="AQ62" i="3" s="1"/>
  <c r="AR62" i="3" s="1"/>
  <c r="AS62" i="3" s="1"/>
  <c r="AT62" i="3" s="1"/>
  <c r="AU62" i="3" s="1"/>
  <c r="AV62" i="3" s="1"/>
  <c r="AW62" i="3" s="1"/>
  <c r="AX62" i="3" s="1"/>
  <c r="AY62" i="3" s="1"/>
  <c r="AZ62" i="3" s="1"/>
  <c r="BA62" i="3" s="1"/>
  <c r="BB62" i="3" s="1"/>
  <c r="BC62" i="3" s="1"/>
  <c r="BD62" i="3" s="1"/>
  <c r="BE62" i="3" s="1"/>
  <c r="BF62" i="3" s="1"/>
  <c r="BG62" i="3" s="1"/>
  <c r="BH62" i="3" s="1"/>
  <c r="BI62" i="3" s="1"/>
  <c r="BJ62" i="3" s="1"/>
  <c r="BK62" i="3" s="1"/>
  <c r="BL62" i="3" s="1"/>
  <c r="BM62" i="3" s="1"/>
  <c r="BN62" i="3" s="1"/>
  <c r="BO62" i="3" s="1"/>
  <c r="BP62" i="3" s="1"/>
  <c r="BQ62" i="3" s="1"/>
  <c r="BR62" i="3" s="1"/>
  <c r="BS62" i="3" s="1"/>
  <c r="BT62" i="3" s="1"/>
  <c r="N6" i="3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BL6" i="3" s="1"/>
  <c r="BM6" i="3" s="1"/>
  <c r="BN6" i="3" s="1"/>
  <c r="BO6" i="3" s="1"/>
  <c r="BP6" i="3" s="1"/>
  <c r="BQ6" i="3" s="1"/>
  <c r="BR6" i="3" s="1"/>
  <c r="BS6" i="3" s="1"/>
  <c r="BT6" i="3" s="1"/>
  <c r="N15" i="3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N23" i="3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AH23" i="3" s="1"/>
  <c r="AI23" i="3" s="1"/>
  <c r="AJ23" i="3" s="1"/>
  <c r="AK23" i="3" s="1"/>
  <c r="AL23" i="3" s="1"/>
  <c r="AM23" i="3" s="1"/>
  <c r="AN23" i="3" s="1"/>
  <c r="AO23" i="3" s="1"/>
  <c r="AP23" i="3" s="1"/>
  <c r="AQ23" i="3" s="1"/>
  <c r="AR23" i="3" s="1"/>
  <c r="AS23" i="3" s="1"/>
  <c r="AT23" i="3" s="1"/>
  <c r="AU23" i="3" s="1"/>
  <c r="AV23" i="3" s="1"/>
  <c r="AW23" i="3" s="1"/>
  <c r="AX23" i="3" s="1"/>
  <c r="AY23" i="3" s="1"/>
  <c r="AZ23" i="3" s="1"/>
  <c r="BA23" i="3" s="1"/>
  <c r="BB23" i="3" s="1"/>
  <c r="BC23" i="3" s="1"/>
  <c r="BD23" i="3" s="1"/>
  <c r="BE23" i="3" s="1"/>
  <c r="BF23" i="3" s="1"/>
  <c r="BG23" i="3" s="1"/>
  <c r="BH23" i="3" s="1"/>
  <c r="BI23" i="3" s="1"/>
  <c r="BJ23" i="3" s="1"/>
  <c r="BK23" i="3" s="1"/>
  <c r="BL23" i="3" s="1"/>
  <c r="BM23" i="3" s="1"/>
  <c r="BN23" i="3" s="1"/>
  <c r="BO23" i="3" s="1"/>
  <c r="BP23" i="3" s="1"/>
  <c r="BQ23" i="3" s="1"/>
  <c r="BR23" i="3" s="1"/>
  <c r="BS23" i="3" s="1"/>
  <c r="BT23" i="3" s="1"/>
  <c r="N32" i="3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AH32" i="3" s="1"/>
  <c r="AI32" i="3" s="1"/>
  <c r="AJ32" i="3" s="1"/>
  <c r="AK32" i="3" s="1"/>
  <c r="AL32" i="3" s="1"/>
  <c r="AM32" i="3" s="1"/>
  <c r="AN32" i="3" s="1"/>
  <c r="AO32" i="3" s="1"/>
  <c r="AP32" i="3" s="1"/>
  <c r="AQ32" i="3" s="1"/>
  <c r="AR32" i="3" s="1"/>
  <c r="AS32" i="3" s="1"/>
  <c r="AT32" i="3" s="1"/>
  <c r="AU32" i="3" s="1"/>
  <c r="AV32" i="3" s="1"/>
  <c r="AW32" i="3" s="1"/>
  <c r="AX32" i="3" s="1"/>
  <c r="AY32" i="3" s="1"/>
  <c r="AZ32" i="3" s="1"/>
  <c r="BA32" i="3" s="1"/>
  <c r="BB32" i="3" s="1"/>
  <c r="BC32" i="3" s="1"/>
  <c r="BD32" i="3" s="1"/>
  <c r="BE32" i="3" s="1"/>
  <c r="BF32" i="3" s="1"/>
  <c r="BG32" i="3" s="1"/>
  <c r="BH32" i="3" s="1"/>
  <c r="BI32" i="3" s="1"/>
  <c r="BJ32" i="3" s="1"/>
  <c r="BK32" i="3" s="1"/>
  <c r="BL32" i="3" s="1"/>
  <c r="BM32" i="3" s="1"/>
  <c r="BN32" i="3" s="1"/>
  <c r="BO32" i="3" s="1"/>
  <c r="BP32" i="3" s="1"/>
  <c r="BQ32" i="3" s="1"/>
  <c r="BR32" i="3" s="1"/>
  <c r="BS32" i="3" s="1"/>
  <c r="BT32" i="3" s="1"/>
  <c r="N40" i="3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AM40" i="3" s="1"/>
  <c r="AN40" i="3" s="1"/>
  <c r="AO40" i="3" s="1"/>
  <c r="AP40" i="3" s="1"/>
  <c r="AQ40" i="3" s="1"/>
  <c r="AR40" i="3" s="1"/>
  <c r="AS40" i="3" s="1"/>
  <c r="AT40" i="3" s="1"/>
  <c r="AU40" i="3" s="1"/>
  <c r="AV40" i="3" s="1"/>
  <c r="AW40" i="3" s="1"/>
  <c r="AX40" i="3" s="1"/>
  <c r="AY40" i="3" s="1"/>
  <c r="AZ40" i="3" s="1"/>
  <c r="BA40" i="3" s="1"/>
  <c r="BB40" i="3" s="1"/>
  <c r="BC40" i="3" s="1"/>
  <c r="BD40" i="3" s="1"/>
  <c r="BE40" i="3" s="1"/>
  <c r="BF40" i="3" s="1"/>
  <c r="BG40" i="3" s="1"/>
  <c r="BH40" i="3" s="1"/>
  <c r="BI40" i="3" s="1"/>
  <c r="BJ40" i="3" s="1"/>
  <c r="BK40" i="3" s="1"/>
  <c r="BL40" i="3" s="1"/>
  <c r="BM40" i="3" s="1"/>
  <c r="BN40" i="3" s="1"/>
  <c r="BO40" i="3" s="1"/>
  <c r="BP40" i="3" s="1"/>
  <c r="BQ40" i="3" s="1"/>
  <c r="BR40" i="3" s="1"/>
  <c r="BS40" i="3" s="1"/>
  <c r="BT40" i="3" s="1"/>
  <c r="N48" i="3"/>
  <c r="O48" i="3" s="1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AA48" i="3" s="1"/>
  <c r="AB48" i="3" s="1"/>
  <c r="AC48" i="3" s="1"/>
  <c r="AD48" i="3" s="1"/>
  <c r="AE48" i="3" s="1"/>
  <c r="AF48" i="3" s="1"/>
  <c r="AG48" i="3" s="1"/>
  <c r="AH48" i="3" s="1"/>
  <c r="AI48" i="3" s="1"/>
  <c r="AJ48" i="3" s="1"/>
  <c r="AK48" i="3" s="1"/>
  <c r="AL48" i="3" s="1"/>
  <c r="AM48" i="3" s="1"/>
  <c r="AN48" i="3" s="1"/>
  <c r="AO48" i="3" s="1"/>
  <c r="AP48" i="3" s="1"/>
  <c r="AQ48" i="3" s="1"/>
  <c r="AR48" i="3" s="1"/>
  <c r="AS48" i="3" s="1"/>
  <c r="AT48" i="3" s="1"/>
  <c r="AU48" i="3" s="1"/>
  <c r="AV48" i="3" s="1"/>
  <c r="AW48" i="3" s="1"/>
  <c r="AX48" i="3" s="1"/>
  <c r="AY48" i="3" s="1"/>
  <c r="AZ48" i="3" s="1"/>
  <c r="BA48" i="3" s="1"/>
  <c r="BB48" i="3" s="1"/>
  <c r="BC48" i="3" s="1"/>
  <c r="BD48" i="3" s="1"/>
  <c r="BE48" i="3" s="1"/>
  <c r="BF48" i="3" s="1"/>
  <c r="BG48" i="3" s="1"/>
  <c r="BH48" i="3" s="1"/>
  <c r="BI48" i="3" s="1"/>
  <c r="BJ48" i="3" s="1"/>
  <c r="BK48" i="3" s="1"/>
  <c r="BL48" i="3" s="1"/>
  <c r="BM48" i="3" s="1"/>
  <c r="BN48" i="3" s="1"/>
  <c r="BO48" i="3" s="1"/>
  <c r="BP48" i="3" s="1"/>
  <c r="BQ48" i="3" s="1"/>
  <c r="BR48" i="3" s="1"/>
  <c r="BS48" i="3" s="1"/>
  <c r="BT48" i="3" s="1"/>
  <c r="N59" i="3"/>
  <c r="O59" i="3" s="1"/>
  <c r="P59" i="3" s="1"/>
  <c r="Q59" i="3" s="1"/>
  <c r="R59" i="3" s="1"/>
  <c r="S59" i="3" s="1"/>
  <c r="T59" i="3" s="1"/>
  <c r="U59" i="3" s="1"/>
  <c r="V59" i="3" s="1"/>
  <c r="W59" i="3" s="1"/>
  <c r="X59" i="3" s="1"/>
  <c r="Y59" i="3" s="1"/>
  <c r="Z59" i="3" s="1"/>
  <c r="AA59" i="3" s="1"/>
  <c r="AB59" i="3" s="1"/>
  <c r="AC59" i="3" s="1"/>
  <c r="AD59" i="3" s="1"/>
  <c r="AE59" i="3" s="1"/>
  <c r="AF59" i="3" s="1"/>
  <c r="AG59" i="3" s="1"/>
  <c r="AH59" i="3" s="1"/>
  <c r="AI59" i="3" s="1"/>
  <c r="AJ59" i="3" s="1"/>
  <c r="AK59" i="3" s="1"/>
  <c r="AL59" i="3" s="1"/>
  <c r="AM59" i="3" s="1"/>
  <c r="AN59" i="3" s="1"/>
  <c r="AO59" i="3" s="1"/>
  <c r="AP59" i="3" s="1"/>
  <c r="AQ59" i="3" s="1"/>
  <c r="AR59" i="3" s="1"/>
  <c r="AS59" i="3" s="1"/>
  <c r="AT59" i="3" s="1"/>
  <c r="AU59" i="3" s="1"/>
  <c r="AV59" i="3" s="1"/>
  <c r="AW59" i="3" s="1"/>
  <c r="AX59" i="3" s="1"/>
  <c r="AY59" i="3" s="1"/>
  <c r="AZ59" i="3" s="1"/>
  <c r="BA59" i="3" s="1"/>
  <c r="BB59" i="3" s="1"/>
  <c r="BC59" i="3" s="1"/>
  <c r="BD59" i="3" s="1"/>
  <c r="BE59" i="3" s="1"/>
  <c r="BF59" i="3" s="1"/>
  <c r="BG59" i="3" s="1"/>
  <c r="BH59" i="3" s="1"/>
  <c r="BI59" i="3" s="1"/>
  <c r="BJ59" i="3" s="1"/>
  <c r="BK59" i="3" s="1"/>
  <c r="BL59" i="3" s="1"/>
  <c r="BM59" i="3" s="1"/>
  <c r="BN59" i="3" s="1"/>
  <c r="BO59" i="3" s="1"/>
  <c r="BP59" i="3" s="1"/>
  <c r="BQ59" i="3" s="1"/>
  <c r="BR59" i="3" s="1"/>
  <c r="BS59" i="3" s="1"/>
  <c r="BT59" i="3" s="1"/>
  <c r="B13" i="3"/>
  <c r="B67" i="3"/>
  <c r="B68" i="3"/>
  <c r="B78" i="3"/>
  <c r="B30" i="3"/>
  <c r="B12" i="3"/>
  <c r="B29" i="3"/>
  <c r="B45" i="3"/>
  <c r="B62" i="3"/>
  <c r="B51" i="3"/>
  <c r="B83" i="3"/>
  <c r="B35" i="3"/>
  <c r="B18" i="3"/>
  <c r="B50" i="3"/>
  <c r="B38" i="3"/>
  <c r="B34" i="3"/>
  <c r="B19" i="3"/>
  <c r="B57" i="3"/>
  <c r="B72" i="3"/>
  <c r="B89" i="3"/>
  <c r="B24" i="3"/>
  <c r="B41" i="3"/>
  <c r="B79" i="3"/>
  <c r="B43" i="3"/>
  <c r="B65" i="3"/>
  <c r="G65" i="3" s="1"/>
  <c r="B81" i="3"/>
  <c r="B14" i="3"/>
  <c r="B31" i="3"/>
  <c r="I31" i="3" s="1"/>
  <c r="B52" i="3"/>
  <c r="B69" i="3"/>
  <c r="K69" i="3" s="1"/>
  <c r="B90" i="3"/>
  <c r="K90" i="3" s="1"/>
  <c r="B9" i="3"/>
  <c r="B26" i="3"/>
  <c r="B42" i="3"/>
  <c r="B59" i="3"/>
  <c r="B10" i="3"/>
  <c r="B46" i="3"/>
  <c r="B84" i="3"/>
  <c r="B17" i="3"/>
  <c r="B36" i="3"/>
  <c r="B55" i="3"/>
  <c r="B71" i="3"/>
  <c r="B80" i="3"/>
  <c r="B33" i="3"/>
  <c r="B70" i="3"/>
  <c r="B87" i="3"/>
  <c r="B3" i="3"/>
  <c r="C3" i="3" s="1"/>
  <c r="D3" i="3" s="1"/>
  <c r="E3" i="3" s="1"/>
  <c r="F3" i="3" s="1"/>
  <c r="G3" i="3" s="1"/>
  <c r="H3" i="3" s="1"/>
  <c r="I3" i="3" s="1"/>
  <c r="J3" i="3" s="1"/>
  <c r="K3" i="3" s="1"/>
  <c r="L3" i="3" s="1"/>
  <c r="M3" i="3" s="1"/>
  <c r="B20" i="3"/>
  <c r="B39" i="3"/>
  <c r="B58" i="3"/>
  <c r="B74" i="3"/>
  <c r="B15" i="3"/>
  <c r="B32" i="3"/>
  <c r="B48" i="3"/>
  <c r="B64" i="3"/>
  <c r="B16" i="3"/>
  <c r="B54" i="3"/>
  <c r="B73" i="3"/>
  <c r="B5" i="3"/>
  <c r="B22" i="3"/>
  <c r="B44" i="3"/>
  <c r="B61" i="3"/>
  <c r="B77" i="3"/>
  <c r="B88" i="3"/>
  <c r="B86" i="3"/>
  <c r="B76" i="3"/>
  <c r="B8" i="3"/>
  <c r="B25" i="3"/>
  <c r="B47" i="3"/>
  <c r="B63" i="3"/>
  <c r="B82" i="3"/>
  <c r="B21" i="3"/>
  <c r="B37" i="3"/>
  <c r="B53" i="3"/>
  <c r="B4" i="3"/>
  <c r="B60" i="3"/>
  <c r="B11" i="3"/>
  <c r="B28" i="3"/>
  <c r="B49" i="3"/>
  <c r="B66" i="3"/>
  <c r="B85" i="3"/>
  <c r="D23" i="3"/>
  <c r="J23" i="3"/>
  <c r="I23" i="3"/>
  <c r="E23" i="3"/>
  <c r="M23" i="3"/>
  <c r="L23" i="3"/>
  <c r="F23" i="3"/>
  <c r="G23" i="3"/>
  <c r="H23" i="3"/>
  <c r="K23" i="3"/>
  <c r="C23" i="3"/>
  <c r="E75" i="3"/>
  <c r="K75" i="3"/>
  <c r="H75" i="3"/>
  <c r="F75" i="3"/>
  <c r="M75" i="3"/>
  <c r="C75" i="3"/>
  <c r="J75" i="3"/>
  <c r="L75" i="3"/>
  <c r="D75" i="3"/>
  <c r="G75" i="3"/>
  <c r="I75" i="3"/>
  <c r="E40" i="3"/>
  <c r="G40" i="3"/>
  <c r="H40" i="3"/>
  <c r="D27" i="3"/>
  <c r="J27" i="3"/>
  <c r="F27" i="3"/>
  <c r="M27" i="3"/>
  <c r="E27" i="3"/>
  <c r="H27" i="3"/>
  <c r="I27" i="3"/>
  <c r="K27" i="3"/>
  <c r="G27" i="3"/>
  <c r="L27" i="3"/>
  <c r="C27" i="3"/>
  <c r="G56" i="3"/>
  <c r="M56" i="3"/>
  <c r="J56" i="3"/>
  <c r="E56" i="3"/>
  <c r="L56" i="3"/>
  <c r="H56" i="3"/>
  <c r="D56" i="3"/>
  <c r="F56" i="3"/>
  <c r="I56" i="3"/>
  <c r="K56" i="3"/>
  <c r="C56" i="3"/>
  <c r="M40" i="3" l="1"/>
  <c r="J40" i="3"/>
  <c r="L40" i="3"/>
  <c r="D40" i="3"/>
  <c r="K6" i="3"/>
  <c r="J6" i="3"/>
  <c r="D90" i="3"/>
  <c r="L7" i="3"/>
  <c r="I6" i="3"/>
  <c r="C40" i="3"/>
  <c r="I40" i="3"/>
  <c r="H7" i="3"/>
  <c r="D7" i="3"/>
  <c r="L6" i="3"/>
  <c r="C7" i="3"/>
  <c r="D6" i="3"/>
  <c r="K7" i="3"/>
  <c r="G6" i="3"/>
  <c r="F7" i="3"/>
  <c r="H6" i="3"/>
  <c r="M7" i="3"/>
  <c r="C6" i="3"/>
  <c r="J7" i="3"/>
  <c r="H65" i="3"/>
  <c r="M6" i="3"/>
  <c r="I7" i="3"/>
  <c r="E6" i="3"/>
  <c r="F40" i="3"/>
  <c r="E7" i="3"/>
  <c r="M90" i="3"/>
  <c r="F31" i="3"/>
  <c r="K65" i="3"/>
  <c r="F78" i="3"/>
  <c r="G52" i="3"/>
  <c r="K31" i="3"/>
  <c r="L65" i="3"/>
  <c r="I65" i="3"/>
  <c r="L31" i="3"/>
  <c r="C65" i="3"/>
  <c r="M65" i="3"/>
  <c r="E52" i="3"/>
  <c r="J65" i="3"/>
  <c r="C52" i="3"/>
  <c r="C90" i="3"/>
  <c r="L90" i="3"/>
  <c r="J14" i="3"/>
  <c r="G31" i="3"/>
  <c r="M31" i="3"/>
  <c r="H31" i="3"/>
  <c r="J31" i="3"/>
  <c r="E31" i="3"/>
  <c r="D31" i="3"/>
  <c r="C31" i="3"/>
  <c r="D69" i="3"/>
  <c r="M52" i="3"/>
  <c r="K14" i="3"/>
  <c r="F69" i="3"/>
  <c r="D52" i="3"/>
  <c r="H52" i="3"/>
  <c r="E78" i="3"/>
  <c r="L69" i="3"/>
  <c r="K78" i="3"/>
  <c r="I52" i="3"/>
  <c r="H69" i="3"/>
  <c r="C69" i="3"/>
  <c r="J78" i="3"/>
  <c r="E69" i="3"/>
  <c r="G78" i="3"/>
  <c r="M78" i="3"/>
  <c r="H78" i="3"/>
  <c r="I78" i="3"/>
  <c r="D78" i="3"/>
  <c r="G14" i="3"/>
  <c r="L14" i="3"/>
  <c r="L78" i="3"/>
  <c r="G69" i="3"/>
  <c r="J69" i="3"/>
  <c r="C14" i="3"/>
  <c r="F14" i="3"/>
  <c r="M14" i="3"/>
  <c r="J90" i="3"/>
  <c r="D65" i="3"/>
  <c r="E65" i="3"/>
  <c r="F65" i="3"/>
  <c r="C78" i="3"/>
  <c r="I69" i="3"/>
  <c r="H14" i="3"/>
  <c r="I14" i="3"/>
  <c r="E14" i="3"/>
  <c r="D14" i="3"/>
  <c r="H90" i="3"/>
  <c r="G90" i="3"/>
  <c r="F90" i="3"/>
  <c r="E90" i="3"/>
  <c r="K52" i="3"/>
  <c r="F52" i="3"/>
  <c r="M69" i="3"/>
  <c r="I90" i="3"/>
  <c r="L52" i="3"/>
  <c r="J52" i="3"/>
  <c r="E85" i="3"/>
  <c r="K85" i="3"/>
  <c r="D85" i="3"/>
  <c r="L85" i="3"/>
  <c r="M85" i="3"/>
  <c r="F85" i="3"/>
  <c r="G85" i="3"/>
  <c r="C85" i="3"/>
  <c r="H85" i="3"/>
  <c r="I85" i="3"/>
  <c r="J85" i="3"/>
  <c r="H86" i="3"/>
  <c r="I86" i="3"/>
  <c r="G86" i="3"/>
  <c r="J86" i="3"/>
  <c r="C86" i="3"/>
  <c r="K86" i="3"/>
  <c r="D86" i="3"/>
  <c r="L86" i="3"/>
  <c r="E86" i="3"/>
  <c r="M86" i="3"/>
  <c r="F86" i="3"/>
  <c r="G44" i="3"/>
  <c r="M44" i="3"/>
  <c r="J44" i="3"/>
  <c r="E44" i="3"/>
  <c r="L44" i="3"/>
  <c r="F44" i="3"/>
  <c r="H44" i="3"/>
  <c r="D44" i="3"/>
  <c r="I44" i="3"/>
  <c r="K44" i="3"/>
  <c r="C44" i="3"/>
  <c r="H17" i="3"/>
  <c r="I17" i="3"/>
  <c r="K17" i="3"/>
  <c r="J17" i="3"/>
  <c r="D17" i="3"/>
  <c r="L17" i="3"/>
  <c r="E17" i="3"/>
  <c r="F17" i="3"/>
  <c r="M17" i="3"/>
  <c r="G17" i="3"/>
  <c r="C17" i="3"/>
  <c r="H41" i="3"/>
  <c r="I41" i="3"/>
  <c r="E41" i="3"/>
  <c r="M41" i="3"/>
  <c r="F41" i="3"/>
  <c r="G41" i="3"/>
  <c r="J41" i="3"/>
  <c r="K41" i="3"/>
  <c r="D41" i="3"/>
  <c r="L41" i="3"/>
  <c r="C41" i="3"/>
  <c r="D67" i="3"/>
  <c r="J67" i="3"/>
  <c r="K67" i="3"/>
  <c r="F67" i="3"/>
  <c r="H67" i="3"/>
  <c r="L67" i="3"/>
  <c r="E67" i="3"/>
  <c r="G67" i="3"/>
  <c r="I67" i="3"/>
  <c r="M67" i="3"/>
  <c r="C67" i="3"/>
  <c r="G30" i="3"/>
  <c r="M30" i="3"/>
  <c r="D30" i="3"/>
  <c r="K30" i="3"/>
  <c r="I30" i="3"/>
  <c r="E30" i="3"/>
  <c r="F30" i="3"/>
  <c r="H30" i="3"/>
  <c r="J30" i="3"/>
  <c r="L30" i="3"/>
  <c r="C30" i="3"/>
  <c r="E87" i="3"/>
  <c r="K87" i="3"/>
  <c r="F87" i="3"/>
  <c r="M87" i="3"/>
  <c r="C87" i="3"/>
  <c r="L87" i="3"/>
  <c r="D87" i="3"/>
  <c r="G87" i="3"/>
  <c r="H87" i="3"/>
  <c r="I87" i="3"/>
  <c r="J87" i="3"/>
  <c r="G62" i="3"/>
  <c r="M62" i="3"/>
  <c r="D62" i="3"/>
  <c r="K62" i="3"/>
  <c r="J62" i="3"/>
  <c r="L62" i="3"/>
  <c r="E62" i="3"/>
  <c r="F62" i="3"/>
  <c r="H62" i="3"/>
  <c r="I62" i="3"/>
  <c r="C62" i="3"/>
  <c r="H84" i="3"/>
  <c r="G84" i="3"/>
  <c r="I84" i="3"/>
  <c r="J84" i="3"/>
  <c r="K84" i="3"/>
  <c r="D84" i="3"/>
  <c r="L84" i="3"/>
  <c r="C84" i="3"/>
  <c r="E84" i="3"/>
  <c r="M84" i="3"/>
  <c r="F84" i="3"/>
  <c r="D49" i="3"/>
  <c r="J49" i="3"/>
  <c r="I49" i="3"/>
  <c r="E49" i="3"/>
  <c r="L49" i="3"/>
  <c r="G49" i="3"/>
  <c r="F49" i="3"/>
  <c r="H49" i="3"/>
  <c r="K49" i="3"/>
  <c r="M49" i="3"/>
  <c r="C49" i="3"/>
  <c r="G24" i="3"/>
  <c r="M24" i="3"/>
  <c r="F24" i="3"/>
  <c r="I24" i="3"/>
  <c r="D24" i="3"/>
  <c r="H24" i="3"/>
  <c r="J24" i="3"/>
  <c r="K24" i="3"/>
  <c r="E24" i="3"/>
  <c r="L24" i="3"/>
  <c r="C24" i="3"/>
  <c r="D21" i="3"/>
  <c r="J21" i="3"/>
  <c r="H21" i="3"/>
  <c r="E21" i="3"/>
  <c r="M21" i="3"/>
  <c r="G21" i="3"/>
  <c r="K21" i="3"/>
  <c r="L21" i="3"/>
  <c r="F21" i="3"/>
  <c r="I21" i="3"/>
  <c r="C21" i="3"/>
  <c r="H76" i="3"/>
  <c r="E76" i="3"/>
  <c r="L76" i="3"/>
  <c r="J76" i="3"/>
  <c r="D76" i="3"/>
  <c r="F76" i="3"/>
  <c r="G76" i="3"/>
  <c r="I76" i="3"/>
  <c r="K76" i="3"/>
  <c r="C76" i="3"/>
  <c r="M76" i="3"/>
  <c r="G50" i="3"/>
  <c r="M50" i="3"/>
  <c r="F50" i="3"/>
  <c r="I50" i="3"/>
  <c r="D50" i="3"/>
  <c r="K50" i="3"/>
  <c r="H50" i="3"/>
  <c r="J50" i="3"/>
  <c r="L50" i="3"/>
  <c r="C50" i="3"/>
  <c r="E50" i="3"/>
  <c r="E5" i="3"/>
  <c r="K5" i="3"/>
  <c r="G5" i="3"/>
  <c r="M5" i="3"/>
  <c r="L5" i="3"/>
  <c r="D5" i="3"/>
  <c r="J5" i="3"/>
  <c r="H5" i="3"/>
  <c r="I5" i="3"/>
  <c r="F5" i="3"/>
  <c r="C5" i="3"/>
  <c r="G64" i="3"/>
  <c r="M64" i="3"/>
  <c r="E64" i="3"/>
  <c r="L64" i="3"/>
  <c r="J64" i="3"/>
  <c r="K64" i="3"/>
  <c r="D64" i="3"/>
  <c r="F64" i="3"/>
  <c r="H64" i="3"/>
  <c r="I64" i="3"/>
  <c r="C64" i="3"/>
  <c r="E42" i="3"/>
  <c r="K42" i="3"/>
  <c r="F42" i="3"/>
  <c r="M42" i="3"/>
  <c r="I42" i="3"/>
  <c r="J42" i="3"/>
  <c r="L42" i="3"/>
  <c r="D42" i="3"/>
  <c r="G42" i="3"/>
  <c r="H42" i="3"/>
  <c r="C42" i="3"/>
  <c r="H43" i="3"/>
  <c r="J43" i="3"/>
  <c r="E43" i="3"/>
  <c r="M43" i="3"/>
  <c r="F43" i="3"/>
  <c r="G43" i="3"/>
  <c r="I43" i="3"/>
  <c r="K43" i="3"/>
  <c r="D43" i="3"/>
  <c r="L43" i="3"/>
  <c r="C43" i="3"/>
  <c r="H74" i="3"/>
  <c r="D74" i="3"/>
  <c r="K74" i="3"/>
  <c r="I74" i="3"/>
  <c r="F74" i="3"/>
  <c r="G74" i="3"/>
  <c r="J74" i="3"/>
  <c r="L74" i="3"/>
  <c r="M74" i="3"/>
  <c r="E74" i="3"/>
  <c r="C74" i="3"/>
  <c r="H70" i="3"/>
  <c r="I70" i="3"/>
  <c r="D70" i="3"/>
  <c r="K70" i="3"/>
  <c r="F70" i="3"/>
  <c r="M70" i="3"/>
  <c r="E70" i="3"/>
  <c r="G70" i="3"/>
  <c r="J70" i="3"/>
  <c r="L70" i="3"/>
  <c r="C70" i="3"/>
  <c r="D45" i="3"/>
  <c r="J45" i="3"/>
  <c r="G45" i="3"/>
  <c r="I45" i="3"/>
  <c r="K45" i="3"/>
  <c r="E45" i="3"/>
  <c r="L45" i="3"/>
  <c r="F45" i="3"/>
  <c r="H45" i="3"/>
  <c r="M45" i="3"/>
  <c r="C45" i="3"/>
  <c r="G26" i="3"/>
  <c r="M26" i="3"/>
  <c r="H26" i="3"/>
  <c r="I26" i="3"/>
  <c r="J26" i="3"/>
  <c r="L26" i="3"/>
  <c r="D26" i="3"/>
  <c r="E26" i="3"/>
  <c r="F26" i="3"/>
  <c r="K26" i="3"/>
  <c r="C26" i="3"/>
  <c r="E81" i="3"/>
  <c r="K81" i="3"/>
  <c r="D81" i="3"/>
  <c r="L81" i="3"/>
  <c r="I81" i="3"/>
  <c r="C81" i="3"/>
  <c r="F81" i="3"/>
  <c r="G81" i="3"/>
  <c r="H81" i="3"/>
  <c r="J81" i="3"/>
  <c r="M81" i="3"/>
  <c r="G9" i="3"/>
  <c r="M9" i="3"/>
  <c r="D9" i="3"/>
  <c r="K9" i="3"/>
  <c r="E9" i="3"/>
  <c r="L9" i="3"/>
  <c r="J9" i="3"/>
  <c r="H9" i="3"/>
  <c r="F9" i="3"/>
  <c r="I9" i="3"/>
  <c r="C9" i="3"/>
  <c r="H37" i="3"/>
  <c r="F37" i="3"/>
  <c r="M37" i="3"/>
  <c r="E37" i="3"/>
  <c r="G37" i="3"/>
  <c r="I37" i="3"/>
  <c r="J37" i="3"/>
  <c r="K37" i="3"/>
  <c r="D37" i="3"/>
  <c r="L37" i="3"/>
  <c r="C37" i="3"/>
  <c r="G22" i="3"/>
  <c r="M22" i="3"/>
  <c r="E22" i="3"/>
  <c r="L22" i="3"/>
  <c r="I22" i="3"/>
  <c r="J22" i="3"/>
  <c r="D22" i="3"/>
  <c r="F22" i="3"/>
  <c r="H22" i="3"/>
  <c r="K22" i="3"/>
  <c r="C22" i="3"/>
  <c r="G28" i="3"/>
  <c r="M28" i="3"/>
  <c r="J28" i="3"/>
  <c r="I28" i="3"/>
  <c r="D28" i="3"/>
  <c r="L28" i="3"/>
  <c r="E28" i="3"/>
  <c r="F28" i="3"/>
  <c r="H28" i="3"/>
  <c r="K28" i="3"/>
  <c r="C28" i="3"/>
  <c r="H4" i="3"/>
  <c r="D4" i="3"/>
  <c r="J4" i="3"/>
  <c r="F4" i="3"/>
  <c r="G4" i="3"/>
  <c r="K4" i="3"/>
  <c r="M4" i="3"/>
  <c r="I4" i="3"/>
  <c r="L4" i="3"/>
  <c r="E4" i="3"/>
  <c r="C4" i="3"/>
  <c r="G68" i="3"/>
  <c r="M68" i="3"/>
  <c r="H68" i="3"/>
  <c r="J68" i="3"/>
  <c r="D68" i="3"/>
  <c r="L68" i="3"/>
  <c r="F68" i="3"/>
  <c r="E68" i="3"/>
  <c r="I68" i="3"/>
  <c r="C68" i="3"/>
  <c r="K68" i="3"/>
  <c r="H82" i="3"/>
  <c r="I82" i="3"/>
  <c r="F82" i="3"/>
  <c r="M82" i="3"/>
  <c r="G82" i="3"/>
  <c r="J82" i="3"/>
  <c r="K82" i="3"/>
  <c r="L82" i="3"/>
  <c r="D82" i="3"/>
  <c r="E82" i="3"/>
  <c r="C82" i="3"/>
  <c r="D57" i="3"/>
  <c r="J57" i="3"/>
  <c r="G57" i="3"/>
  <c r="I57" i="3"/>
  <c r="E57" i="3"/>
  <c r="L57" i="3"/>
  <c r="H57" i="3"/>
  <c r="K57" i="3"/>
  <c r="M57" i="3"/>
  <c r="C57" i="3"/>
  <c r="F57" i="3"/>
  <c r="G34" i="3"/>
  <c r="M34" i="3"/>
  <c r="F34" i="3"/>
  <c r="E34" i="3"/>
  <c r="K34" i="3"/>
  <c r="L34" i="3"/>
  <c r="D34" i="3"/>
  <c r="H34" i="3"/>
  <c r="I34" i="3"/>
  <c r="J34" i="3"/>
  <c r="C34" i="3"/>
  <c r="H88" i="3"/>
  <c r="J88" i="3"/>
  <c r="G88" i="3"/>
  <c r="C88" i="3"/>
  <c r="I88" i="3"/>
  <c r="K88" i="3"/>
  <c r="D88" i="3"/>
  <c r="L88" i="3"/>
  <c r="E88" i="3"/>
  <c r="M88" i="3"/>
  <c r="F88" i="3"/>
  <c r="E73" i="3"/>
  <c r="K73" i="3"/>
  <c r="G73" i="3"/>
  <c r="D73" i="3"/>
  <c r="L73" i="3"/>
  <c r="M73" i="3"/>
  <c r="C73" i="3"/>
  <c r="F73" i="3"/>
  <c r="H73" i="3"/>
  <c r="I73" i="3"/>
  <c r="J73" i="3"/>
  <c r="G48" i="3"/>
  <c r="M48" i="3"/>
  <c r="E48" i="3"/>
  <c r="L48" i="3"/>
  <c r="H48" i="3"/>
  <c r="I48" i="3"/>
  <c r="J48" i="3"/>
  <c r="D48" i="3"/>
  <c r="F48" i="3"/>
  <c r="K48" i="3"/>
  <c r="C48" i="3"/>
  <c r="G58" i="3"/>
  <c r="M58" i="3"/>
  <c r="D58" i="3"/>
  <c r="K58" i="3"/>
  <c r="F58" i="3"/>
  <c r="I58" i="3"/>
  <c r="L58" i="3"/>
  <c r="E58" i="3"/>
  <c r="H58" i="3"/>
  <c r="J58" i="3"/>
  <c r="C58" i="3"/>
  <c r="D51" i="3"/>
  <c r="J51" i="3"/>
  <c r="K51" i="3"/>
  <c r="F51" i="3"/>
  <c r="M51" i="3"/>
  <c r="H51" i="3"/>
  <c r="L51" i="3"/>
  <c r="E51" i="3"/>
  <c r="G51" i="3"/>
  <c r="C51" i="3"/>
  <c r="I51" i="3"/>
  <c r="D29" i="3"/>
  <c r="J29" i="3"/>
  <c r="G29" i="3"/>
  <c r="E29" i="3"/>
  <c r="M29" i="3"/>
  <c r="H29" i="3"/>
  <c r="I29" i="3"/>
  <c r="K29" i="3"/>
  <c r="F29" i="3"/>
  <c r="L29" i="3"/>
  <c r="C29" i="3"/>
  <c r="D53" i="3"/>
  <c r="J53" i="3"/>
  <c r="E53" i="3"/>
  <c r="L53" i="3"/>
  <c r="G53" i="3"/>
  <c r="I53" i="3"/>
  <c r="F53" i="3"/>
  <c r="H53" i="3"/>
  <c r="K53" i="3"/>
  <c r="M53" i="3"/>
  <c r="C53" i="3"/>
  <c r="G46" i="3"/>
  <c r="M46" i="3"/>
  <c r="D46" i="3"/>
  <c r="K46" i="3"/>
  <c r="F46" i="3"/>
  <c r="H46" i="3"/>
  <c r="I46" i="3"/>
  <c r="E46" i="3"/>
  <c r="J46" i="3"/>
  <c r="L46" i="3"/>
  <c r="C46" i="3"/>
  <c r="D55" i="3"/>
  <c r="J55" i="3"/>
  <c r="F55" i="3"/>
  <c r="M55" i="3"/>
  <c r="H55" i="3"/>
  <c r="K55" i="3"/>
  <c r="E55" i="3"/>
  <c r="G55" i="3"/>
  <c r="I55" i="3"/>
  <c r="C55" i="3"/>
  <c r="L55" i="3"/>
  <c r="H80" i="3"/>
  <c r="G80" i="3"/>
  <c r="E80" i="3"/>
  <c r="L80" i="3"/>
  <c r="J80" i="3"/>
  <c r="C80" i="3"/>
  <c r="K80" i="3"/>
  <c r="M80" i="3"/>
  <c r="D80" i="3"/>
  <c r="F80" i="3"/>
  <c r="I80" i="3"/>
  <c r="G66" i="3"/>
  <c r="M66" i="3"/>
  <c r="F66" i="3"/>
  <c r="J66" i="3"/>
  <c r="K66" i="3"/>
  <c r="D66" i="3"/>
  <c r="L66" i="3"/>
  <c r="H66" i="3"/>
  <c r="C66" i="3"/>
  <c r="E66" i="3"/>
  <c r="I66" i="3"/>
  <c r="D8" i="3"/>
  <c r="J8" i="3"/>
  <c r="G8" i="3"/>
  <c r="H8" i="3"/>
  <c r="F8" i="3"/>
  <c r="L8" i="3"/>
  <c r="K8" i="3"/>
  <c r="I8" i="3"/>
  <c r="E8" i="3"/>
  <c r="M8" i="3"/>
  <c r="C8" i="3"/>
  <c r="G11" i="3"/>
  <c r="M11" i="3"/>
  <c r="E11" i="3"/>
  <c r="L11" i="3"/>
  <c r="F11" i="3"/>
  <c r="I11" i="3"/>
  <c r="K11" i="3"/>
  <c r="D11" i="3"/>
  <c r="J11" i="3"/>
  <c r="H11" i="3"/>
  <c r="C11" i="3"/>
  <c r="G89" i="3"/>
  <c r="M89" i="3"/>
  <c r="E89" i="3"/>
  <c r="L89" i="3"/>
  <c r="F89" i="3"/>
  <c r="H89" i="3"/>
  <c r="I89" i="3"/>
  <c r="J89" i="3"/>
  <c r="D89" i="3"/>
  <c r="K89" i="3"/>
  <c r="C89" i="3"/>
  <c r="D10" i="3"/>
  <c r="J10" i="3"/>
  <c r="H10" i="3"/>
  <c r="I10" i="3"/>
  <c r="E10" i="3"/>
  <c r="L10" i="3"/>
  <c r="K10" i="3"/>
  <c r="F10" i="3"/>
  <c r="M10" i="3"/>
  <c r="G10" i="3"/>
  <c r="C10" i="3"/>
  <c r="D63" i="3"/>
  <c r="J63" i="3"/>
  <c r="H63" i="3"/>
  <c r="F63" i="3"/>
  <c r="G63" i="3"/>
  <c r="I63" i="3"/>
  <c r="K63" i="3"/>
  <c r="L63" i="3"/>
  <c r="C63" i="3"/>
  <c r="E63" i="3"/>
  <c r="M63" i="3"/>
  <c r="E38" i="3"/>
  <c r="K38" i="3"/>
  <c r="J38" i="3"/>
  <c r="I38" i="3"/>
  <c r="L38" i="3"/>
  <c r="D38" i="3"/>
  <c r="M38" i="3"/>
  <c r="F38" i="3"/>
  <c r="G38" i="3"/>
  <c r="H38" i="3"/>
  <c r="C38" i="3"/>
  <c r="E18" i="3"/>
  <c r="K18" i="3"/>
  <c r="J18" i="3"/>
  <c r="H18" i="3"/>
  <c r="I18" i="3"/>
  <c r="M18" i="3"/>
  <c r="D18" i="3"/>
  <c r="F18" i="3"/>
  <c r="G18" i="3"/>
  <c r="L18" i="3"/>
  <c r="C18" i="3"/>
  <c r="E77" i="3"/>
  <c r="K77" i="3"/>
  <c r="I77" i="3"/>
  <c r="G77" i="3"/>
  <c r="H77" i="3"/>
  <c r="J77" i="3"/>
  <c r="L77" i="3"/>
  <c r="M77" i="3"/>
  <c r="C77" i="3"/>
  <c r="D77" i="3"/>
  <c r="F77" i="3"/>
  <c r="G54" i="3"/>
  <c r="M54" i="3"/>
  <c r="I54" i="3"/>
  <c r="D54" i="3"/>
  <c r="K54" i="3"/>
  <c r="F54" i="3"/>
  <c r="J54" i="3"/>
  <c r="L54" i="3"/>
  <c r="E54" i="3"/>
  <c r="H54" i="3"/>
  <c r="C54" i="3"/>
  <c r="G32" i="3"/>
  <c r="M32" i="3"/>
  <c r="E32" i="3"/>
  <c r="L32" i="3"/>
  <c r="F32" i="3"/>
  <c r="H32" i="3"/>
  <c r="I32" i="3"/>
  <c r="J32" i="3"/>
  <c r="K32" i="3"/>
  <c r="D32" i="3"/>
  <c r="C32" i="3"/>
  <c r="H39" i="3"/>
  <c r="G39" i="3"/>
  <c r="E39" i="3"/>
  <c r="M39" i="3"/>
  <c r="F39" i="3"/>
  <c r="I39" i="3"/>
  <c r="J39" i="3"/>
  <c r="K39" i="3"/>
  <c r="D39" i="3"/>
  <c r="C39" i="3"/>
  <c r="L39" i="3"/>
  <c r="D33" i="3"/>
  <c r="J33" i="3"/>
  <c r="I33" i="3"/>
  <c r="K33" i="3"/>
  <c r="H33" i="3"/>
  <c r="L33" i="3"/>
  <c r="M33" i="3"/>
  <c r="E33" i="3"/>
  <c r="F33" i="3"/>
  <c r="G33" i="3"/>
  <c r="C33" i="3"/>
  <c r="D12" i="3"/>
  <c r="J12" i="3"/>
  <c r="I12" i="3"/>
  <c r="K12" i="3"/>
  <c r="M12" i="3"/>
  <c r="L12" i="3"/>
  <c r="H12" i="3"/>
  <c r="E12" i="3"/>
  <c r="G12" i="3"/>
  <c r="F12" i="3"/>
  <c r="C12" i="3"/>
  <c r="G60" i="3"/>
  <c r="M60" i="3"/>
  <c r="J60" i="3"/>
  <c r="K60" i="3"/>
  <c r="D60" i="3"/>
  <c r="L60" i="3"/>
  <c r="E60" i="3"/>
  <c r="F60" i="3"/>
  <c r="H60" i="3"/>
  <c r="I60" i="3"/>
  <c r="C60" i="3"/>
  <c r="D25" i="3"/>
  <c r="J25" i="3"/>
  <c r="K25" i="3"/>
  <c r="E25" i="3"/>
  <c r="M25" i="3"/>
  <c r="G25" i="3"/>
  <c r="I25" i="3"/>
  <c r="L25" i="3"/>
  <c r="F25" i="3"/>
  <c r="H25" i="3"/>
  <c r="C25" i="3"/>
  <c r="D16" i="3"/>
  <c r="J16" i="3"/>
  <c r="E16" i="3"/>
  <c r="L16" i="3"/>
  <c r="F16" i="3"/>
  <c r="M16" i="3"/>
  <c r="H16" i="3"/>
  <c r="K16" i="3"/>
  <c r="I16" i="3"/>
  <c r="G16" i="3"/>
  <c r="C16" i="3"/>
  <c r="E83" i="3"/>
  <c r="K83" i="3"/>
  <c r="J83" i="3"/>
  <c r="D83" i="3"/>
  <c r="M83" i="3"/>
  <c r="F83" i="3"/>
  <c r="G83" i="3"/>
  <c r="H83" i="3"/>
  <c r="I83" i="3"/>
  <c r="C83" i="3"/>
  <c r="L83" i="3"/>
  <c r="E79" i="3"/>
  <c r="K79" i="3"/>
  <c r="J79" i="3"/>
  <c r="H79" i="3"/>
  <c r="F79" i="3"/>
  <c r="G79" i="3"/>
  <c r="C79" i="3"/>
  <c r="I79" i="3"/>
  <c r="L79" i="3"/>
  <c r="M79" i="3"/>
  <c r="D79" i="3"/>
  <c r="H72" i="3"/>
  <c r="J72" i="3"/>
  <c r="G72" i="3"/>
  <c r="I72" i="3"/>
  <c r="K72" i="3"/>
  <c r="C72" i="3"/>
  <c r="L72" i="3"/>
  <c r="D72" i="3"/>
  <c r="M72" i="3"/>
  <c r="E72" i="3"/>
  <c r="F72" i="3"/>
  <c r="D59" i="3"/>
  <c r="J59" i="3"/>
  <c r="H59" i="3"/>
  <c r="K59" i="3"/>
  <c r="F59" i="3"/>
  <c r="M59" i="3"/>
  <c r="E59" i="3"/>
  <c r="G59" i="3"/>
  <c r="I59" i="3"/>
  <c r="L59" i="3"/>
  <c r="C59" i="3"/>
  <c r="D47" i="3"/>
  <c r="J47" i="3"/>
  <c r="H47" i="3"/>
  <c r="K47" i="3"/>
  <c r="E47" i="3"/>
  <c r="L47" i="3"/>
  <c r="F47" i="3"/>
  <c r="M47" i="3"/>
  <c r="I47" i="3"/>
  <c r="G47" i="3"/>
  <c r="C47" i="3"/>
  <c r="H19" i="3"/>
  <c r="G19" i="3"/>
  <c r="D19" i="3"/>
  <c r="L19" i="3"/>
  <c r="K19" i="3"/>
  <c r="J19" i="3"/>
  <c r="E19" i="3"/>
  <c r="F19" i="3"/>
  <c r="M19" i="3"/>
  <c r="I19" i="3"/>
  <c r="C19" i="3"/>
  <c r="G36" i="3"/>
  <c r="M36" i="3"/>
  <c r="H36" i="3"/>
  <c r="E36" i="3"/>
  <c r="F36" i="3"/>
  <c r="I36" i="3"/>
  <c r="J36" i="3"/>
  <c r="K36" i="3"/>
  <c r="L36" i="3"/>
  <c r="D36" i="3"/>
  <c r="C36" i="3"/>
  <c r="D61" i="3"/>
  <c r="J61" i="3"/>
  <c r="G61" i="3"/>
  <c r="F61" i="3"/>
  <c r="H61" i="3"/>
  <c r="I61" i="3"/>
  <c r="K61" i="3"/>
  <c r="L61" i="3"/>
  <c r="E61" i="3"/>
  <c r="C61" i="3"/>
  <c r="M61" i="3"/>
  <c r="D35" i="3"/>
  <c r="J35" i="3"/>
  <c r="K35" i="3"/>
  <c r="I35" i="3"/>
  <c r="E35" i="3"/>
  <c r="F35" i="3"/>
  <c r="G35" i="3"/>
  <c r="H35" i="3"/>
  <c r="L35" i="3"/>
  <c r="M35" i="3"/>
  <c r="C35" i="3"/>
  <c r="G15" i="3"/>
  <c r="M15" i="3"/>
  <c r="H15" i="3"/>
  <c r="I15" i="3"/>
  <c r="D15" i="3"/>
  <c r="K15" i="3"/>
  <c r="E15" i="3"/>
  <c r="F15" i="3"/>
  <c r="J15" i="3"/>
  <c r="L15" i="3"/>
  <c r="C15" i="3"/>
  <c r="G20" i="3"/>
  <c r="M20" i="3"/>
  <c r="D20" i="3"/>
  <c r="K20" i="3"/>
  <c r="I20" i="3"/>
  <c r="E20" i="3"/>
  <c r="H20" i="3"/>
  <c r="J20" i="3"/>
  <c r="L20" i="3"/>
  <c r="F20" i="3"/>
  <c r="C20" i="3"/>
  <c r="G13" i="3"/>
  <c r="M13" i="3"/>
  <c r="F13" i="3"/>
  <c r="H13" i="3"/>
  <c r="E13" i="3"/>
  <c r="K13" i="3"/>
  <c r="I13" i="3"/>
  <c r="J13" i="3"/>
  <c r="L13" i="3"/>
  <c r="D13" i="3"/>
  <c r="C13" i="3"/>
  <c r="E71" i="3"/>
  <c r="K71" i="3"/>
  <c r="F71" i="3"/>
  <c r="M71" i="3"/>
  <c r="J71" i="3"/>
  <c r="D71" i="3"/>
  <c r="G71" i="3"/>
  <c r="H71" i="3"/>
  <c r="C71" i="3"/>
  <c r="I71" i="3"/>
  <c r="L71" i="3"/>
</calcChain>
</file>

<file path=xl/sharedStrings.xml><?xml version="1.0" encoding="utf-8"?>
<sst xmlns="http://schemas.openxmlformats.org/spreadsheetml/2006/main" count="278" uniqueCount="99">
  <si>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</si>
  <si>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</si>
  <si>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</si>
  <si>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</si>
  <si>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</si>
  <si>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</si>
  <si>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</si>
  <si>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</si>
  <si>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</si>
  <si>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</si>
  <si>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</si>
  <si>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</si>
  <si>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</si>
  <si>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</si>
  <si>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</si>
  <si>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</si>
  <si>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</si>
  <si>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</si>
  <si>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</si>
  <si>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</si>
  <si>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</si>
  <si>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</si>
  <si>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</si>
  <si>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</si>
  <si>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</si>
  <si>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</si>
  <si>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</si>
  <si>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</si>
  <si>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</si>
  <si>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</si>
  <si>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</si>
  <si>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</si>
  <si>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</si>
  <si>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</si>
  <si>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</si>
  <si>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</si>
  <si>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</si>
  <si>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</si>
  <si>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</si>
  <si>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</si>
  <si>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</si>
  <si>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</si>
  <si>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</si>
  <si>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</si>
  <si>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</si>
  <si>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</si>
  <si>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</si>
  <si>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</si>
  <si>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</si>
  <si>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</si>
  <si>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</si>
  <si>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</si>
  <si>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</si>
  <si>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</si>
  <si>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</si>
  <si>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</si>
  <si>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</si>
  <si>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</si>
  <si>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</si>
  <si>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</si>
  <si>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</si>
  <si>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</si>
  <si>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</si>
  <si>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</si>
  <si>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</si>
  <si>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</si>
  <si>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</si>
  <si>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</si>
  <si>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</si>
  <si>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</si>
  <si>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</si>
  <si>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</si>
  <si>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</si>
  <si>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</si>
  <si>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</si>
  <si>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</si>
  <si>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</si>
  <si>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</si>
  <si>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</si>
  <si>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</si>
  <si>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</si>
  <si>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</si>
  <si>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</si>
  <si>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</si>
  <si>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</si>
  <si>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</si>
  <si>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</si>
  <si>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</si>
  <si>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</si>
  <si>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</si>
  <si>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</si>
  <si>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Кредитование физических лиц, в % к соответствующему месяцу предыдущего года</t>
  </si>
  <si>
    <t>Регион</t>
  </si>
  <si>
    <t xml:space="preserve">в том числе:                     Ханты-Мансийский       автономный округ - Югра </t>
  </si>
  <si>
    <t xml:space="preserve">Ямало-Ненецкий автономный округ </t>
  </si>
  <si>
    <t xml:space="preserve">Тюменская область 
без автономных округов </t>
  </si>
  <si>
    <t>в том числе               Ненецкий автономный округ</t>
  </si>
  <si>
    <t>Архангельская область без автономного округа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</si>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</sst>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2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14" fontId="2" fillId="2" borderId="1" xfId="0" applyNumberFormat="1" applyFont="1" applyFill="1" applyBorder="1"/>
    <xf numFmtId="14" fontId="2" fillId="0" borderId="1" xfId="0" applyNumberFormat="1" applyFont="1" applyBorder="1"/>
    <xf numFmtId="49" fontId="3" fillId="3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49" fontId="3" fillId="4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49" fontId="4" fillId="4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 wrapText="1" indent="2"/>
    </xf>
    <xf numFmtId="0" fontId="8" fillId="0" borderId="0" xfId="0" applyFont="1"/>
    <xf numFmtId="14" fontId="8" fillId="0" borderId="0" xfId="0" applyNumberFormat="1" applyFont="1"/>
    <xf numFmtId="164" fontId="1" fillId="5" borderId="1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14" fontId="2" fillId="6" borderId="1" xfId="0" applyNumberFormat="1" applyFont="1" applyFill="1" applyBorder="1"/>
    <xf numFmtId="164" fontId="1" fillId="6" borderId="1" xfId="0" applyNumberFormat="1" applyFont="1" applyFill="1" applyBorder="1" applyAlignment="1">
      <alignment horizontal="center" vertical="center"/>
    </xf>
    <xf numFmtId="14" fontId="8" fillId="6" borderId="0" xfId="0" applyNumberFormat="1" applyFont="1" applyFill="1"/>
    <xf numFmtId="0" fontId="9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&#1057;&#1087;&#1077;&#1094;&#1080;&#1072;&#1083;&#1080;&#1079;&#1072;&#1094;&#1080;&#1103;\3.1%20&#1055;&#1088;&#1086;&#1092;&#1080;&#1083;&#1100;%20&#1088;&#1077;&#1075;&#1080;&#1086;&#1085;&#1072;%20(&#1086;&#1073;&#1085;&#1086;&#1074;&#1083;&#1077;&#1085;&#1080;&#1077;%202022)\&#1048;&#1089;&#1093;&#1086;&#1076;&#1085;&#1099;&#1077;%20&#1092;&#1072;&#1081;&#1083;&#1099;\3.%20&#1057;&#1072;&#1081;&#1090;%20&#1062;&#1041;\02_05_Debt_i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рублях"/>
      <sheetName val="в т.ч. просроч. в рублях"/>
      <sheetName val="в инвалюте"/>
      <sheetName val="в т.ч. просроч. в инвалюте"/>
      <sheetName val="итого"/>
      <sheetName val="в т.ч. просроч."/>
    </sheetNames>
    <sheetDataSet>
      <sheetData sheetId="0"/>
      <sheetData sheetId="1"/>
      <sheetData sheetId="2"/>
      <sheetData sheetId="3"/>
      <sheetData sheetId="4">
        <row r="2">
          <cell r="A2" t="str">
            <v>Задолженность по кредитам, предоставленным физическим лицам-резидентам, млн руб.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</row>
        <row r="3">
          <cell r="A3"/>
          <cell r="B3">
            <v>43497</v>
          </cell>
          <cell r="C3">
            <v>43525</v>
          </cell>
          <cell r="D3">
            <v>43556</v>
          </cell>
          <cell r="E3">
            <v>43586</v>
          </cell>
          <cell r="F3">
            <v>43617</v>
          </cell>
          <cell r="G3">
            <v>43647</v>
          </cell>
          <cell r="H3">
            <v>43678</v>
          </cell>
          <cell r="I3">
            <v>43709</v>
          </cell>
          <cell r="J3">
            <v>43739</v>
          </cell>
          <cell r="K3">
            <v>43770</v>
          </cell>
          <cell r="L3">
            <v>43800</v>
          </cell>
          <cell r="M3">
            <v>43831</v>
          </cell>
          <cell r="N3">
            <v>43862</v>
          </cell>
          <cell r="O3">
            <v>43891</v>
          </cell>
          <cell r="P3">
            <v>43922</v>
          </cell>
          <cell r="Q3">
            <v>43952</v>
          </cell>
          <cell r="R3">
            <v>43983</v>
          </cell>
          <cell r="S3">
            <v>44013</v>
          </cell>
          <cell r="T3">
            <v>44044</v>
          </cell>
          <cell r="U3">
            <v>44075</v>
          </cell>
          <cell r="V3">
            <v>44105</v>
          </cell>
          <cell r="W3">
            <v>44136</v>
          </cell>
          <cell r="X3">
            <v>44166</v>
          </cell>
          <cell r="Y3">
            <v>44197</v>
          </cell>
          <cell r="Z3">
            <v>44228</v>
          </cell>
          <cell r="AA3">
            <v>44256</v>
          </cell>
          <cell r="AB3">
            <v>44287</v>
          </cell>
          <cell r="AC3">
            <v>44317</v>
          </cell>
          <cell r="AD3">
            <v>44348</v>
          </cell>
          <cell r="AE3">
            <v>44378</v>
          </cell>
          <cell r="AF3">
            <v>44409</v>
          </cell>
          <cell r="AG3">
            <v>44440</v>
          </cell>
          <cell r="AH3">
            <v>44470</v>
          </cell>
          <cell r="AI3">
            <v>44501</v>
          </cell>
          <cell r="AJ3">
            <v>44531</v>
          </cell>
          <cell r="AK3">
            <v>44562</v>
          </cell>
          <cell r="AL3">
            <v>44593</v>
          </cell>
          <cell r="AM3">
            <v>44621</v>
          </cell>
          <cell r="AN3">
            <v>44652</v>
          </cell>
          <cell r="AO3">
            <v>44682</v>
          </cell>
          <cell r="AP3">
            <v>44713</v>
          </cell>
          <cell r="AQ3">
            <v>44743</v>
          </cell>
          <cell r="AR3">
            <v>44774</v>
          </cell>
          <cell r="AS3">
            <v>44805</v>
          </cell>
          <cell r="AT3">
            <v>44835</v>
          </cell>
          <cell r="AU3">
            <v>44866</v>
          </cell>
          <cell r="AV3">
            <v>44896</v>
          </cell>
          <cell r="AW3">
            <v>44927</v>
          </cell>
          <cell r="AX3">
            <v>44958</v>
          </cell>
          <cell r="AY3">
            <v>44986</v>
          </cell>
          <cell r="AZ3">
            <v>45017</v>
          </cell>
          <cell r="BA3">
            <v>45047</v>
          </cell>
          <cell r="BB3">
            <v>45078</v>
          </cell>
          <cell r="BC3">
            <v>45108</v>
          </cell>
          <cell r="BD3">
            <v>45139</v>
          </cell>
          <cell r="BE3">
            <v>45170</v>
          </cell>
          <cell r="BF3">
            <v>45200</v>
          </cell>
          <cell r="BG3">
            <v>45231</v>
          </cell>
          <cell r="BH3">
            <v>45261</v>
          </cell>
          <cell r="BI3">
            <v>45292</v>
          </cell>
          <cell r="BJ3">
            <v>45323</v>
          </cell>
          <cell r="BK3">
            <v>45352</v>
          </cell>
          <cell r="BL3">
            <v>45383</v>
          </cell>
          <cell r="BM3">
            <v>45413</v>
          </cell>
          <cell r="BN3">
            <v>45444</v>
          </cell>
          <cell r="BO3">
            <v>45474</v>
          </cell>
          <cell r="BP3">
            <v>45505</v>
          </cell>
          <cell r="BQ3">
            <v>45536</v>
          </cell>
          <cell r="BR3">
            <v>45566</v>
          </cell>
          <cell r="BS3">
            <v>45597</v>
          </cell>
          <cell r="BT3">
            <v>45627</v>
          </cell>
          <cell r="BU3">
            <v>45658</v>
          </cell>
          <cell r="BV3">
            <v>45689</v>
          </cell>
          <cell r="BW3">
            <v>45717</v>
          </cell>
          <cell r="BX3">
            <v>45748</v>
          </cell>
          <cell r="BY3">
            <v>45778</v>
          </cell>
          <cell r="BZ3">
            <v>45809</v>
          </cell>
          <cell r="CA3">
            <v>45839</v>
          </cell>
          <cell r="CB3">
            <v>45870</v>
          </cell>
          <cell r="CC3">
            <v>45901</v>
          </cell>
          <cell r="CD3">
            <v>45931</v>
          </cell>
          <cell r="CE3">
            <v>45962</v>
          </cell>
          <cell r="CF3">
            <v>45992</v>
          </cell>
          <cell r="CG3">
            <v>46023</v>
          </cell>
        </row>
        <row r="4">
          <cell r="A4" t="str">
            <v>РОССИЙСКАЯ ФЕДЕРАЦИЯ</v>
          </cell>
          <cell r="B4">
            <v>15005779</v>
          </cell>
          <cell r="C4">
            <v>15190019</v>
          </cell>
          <cell r="D4">
            <v>15449315</v>
          </cell>
          <cell r="E4">
            <v>15761207</v>
          </cell>
          <cell r="F4">
            <v>16014846</v>
          </cell>
          <cell r="G4">
            <v>16242106</v>
          </cell>
          <cell r="H4">
            <v>16441352</v>
          </cell>
          <cell r="I4">
            <v>16745367</v>
          </cell>
          <cell r="J4">
            <v>17016514</v>
          </cell>
          <cell r="K4">
            <v>17159230</v>
          </cell>
          <cell r="L4">
            <v>17386131</v>
          </cell>
          <cell r="M4">
            <v>17564174</v>
          </cell>
          <cell r="N4">
            <v>17704026</v>
          </cell>
          <cell r="O4">
            <v>17916773</v>
          </cell>
          <cell r="P4">
            <v>18219292</v>
          </cell>
          <cell r="Q4">
            <v>18085341</v>
          </cell>
          <cell r="R4">
            <v>18105602</v>
          </cell>
          <cell r="S4">
            <v>18283966</v>
          </cell>
          <cell r="T4">
            <v>18569191</v>
          </cell>
          <cell r="U4">
            <v>18929530</v>
          </cell>
          <cell r="V4">
            <v>19284924</v>
          </cell>
          <cell r="W4">
            <v>19670887</v>
          </cell>
          <cell r="X4">
            <v>19799600</v>
          </cell>
          <cell r="Y4">
            <v>19925665</v>
          </cell>
          <cell r="Z4">
            <v>20086737</v>
          </cell>
          <cell r="AA4">
            <v>20375898</v>
          </cell>
          <cell r="AB4">
            <v>20813283</v>
          </cell>
          <cell r="AC4">
            <v>21252394</v>
          </cell>
          <cell r="AD4">
            <v>21716466</v>
          </cell>
          <cell r="AE4">
            <v>22246726</v>
          </cell>
          <cell r="AF4">
            <v>22639709</v>
          </cell>
          <cell r="AG4">
            <v>23097365</v>
          </cell>
          <cell r="AH4">
            <v>23532034</v>
          </cell>
          <cell r="AI4">
            <v>23902365</v>
          </cell>
          <cell r="AJ4">
            <v>24121739</v>
          </cell>
          <cell r="AK4">
            <v>24479744</v>
          </cell>
          <cell r="AL4">
            <v>24725702</v>
          </cell>
          <cell r="AM4">
            <v>25165054</v>
          </cell>
          <cell r="AN4">
            <v>25193666</v>
          </cell>
          <cell r="AO4">
            <v>24962647</v>
          </cell>
          <cell r="AP4">
            <v>24891462</v>
          </cell>
          <cell r="AQ4">
            <v>24993365</v>
          </cell>
          <cell r="AR4">
            <v>25247935</v>
          </cell>
          <cell r="AS4">
            <v>25526493</v>
          </cell>
          <cell r="AT4">
            <v>25946336</v>
          </cell>
          <cell r="AU4">
            <v>26216720</v>
          </cell>
          <cell r="AV4">
            <v>26538592</v>
          </cell>
          <cell r="AW4">
            <v>26869679</v>
          </cell>
          <cell r="AX4">
            <v>27034176</v>
          </cell>
          <cell r="AY4">
            <v>27311746</v>
          </cell>
          <cell r="AZ4">
            <v>27808293</v>
          </cell>
          <cell r="BA4">
            <v>28301704</v>
          </cell>
          <cell r="BB4">
            <v>28875219</v>
          </cell>
          <cell r="BC4">
            <v>29489943</v>
          </cell>
          <cell r="BD4">
            <v>30025252</v>
          </cell>
          <cell r="BE4">
            <v>31009718</v>
          </cell>
          <cell r="BF4">
            <v>31936015</v>
          </cell>
          <cell r="BG4">
            <v>32653774</v>
          </cell>
          <cell r="BH4">
            <v>33114086</v>
          </cell>
          <cell r="BI4">
            <v>33161519</v>
          </cell>
          <cell r="BJ4">
            <v>33400964</v>
          </cell>
          <cell r="BK4">
            <v>33680785</v>
          </cell>
          <cell r="BL4">
            <v>34247228</v>
          </cell>
          <cell r="BM4">
            <v>34697724</v>
          </cell>
          <cell r="BN4">
            <v>35221343</v>
          </cell>
          <cell r="BO4">
            <v>36046250</v>
          </cell>
          <cell r="BP4">
            <v>36078672</v>
          </cell>
          <cell r="BQ4">
            <v>36453090</v>
          </cell>
          <cell r="BR4">
            <v>36522017</v>
          </cell>
          <cell r="BS4">
            <v>36357620</v>
          </cell>
          <cell r="BT4">
            <v>35509526</v>
          </cell>
          <cell r="BU4">
            <v>34968261</v>
          </cell>
          <cell r="BV4">
            <v>34766820</v>
          </cell>
          <cell r="BW4">
            <v>34656777</v>
          </cell>
          <cell r="BX4">
            <v>34652400</v>
          </cell>
          <cell r="BY4">
            <v>34685101</v>
          </cell>
          <cell r="BZ4">
            <v>34815608</v>
          </cell>
          <cell r="CA4">
            <v>34837725</v>
          </cell>
          <cell r="CB4">
            <v>34792201</v>
          </cell>
          <cell r="CC4">
            <v>35110119</v>
          </cell>
          <cell r="CD4">
            <v>35339043</v>
          </cell>
          <cell r="CE4">
            <v>35657960</v>
          </cell>
          <cell r="CF4">
            <v>35863355</v>
          </cell>
          <cell r="CG4">
            <v>36030312</v>
          </cell>
        </row>
        <row r="5">
          <cell r="A5" t="str">
            <v>ЦЕНТРАЛЬНЫЙ ФЕДЕРАЛЬНЫЙ ОКРУГ</v>
          </cell>
          <cell r="B5">
            <v>4488063</v>
          </cell>
          <cell r="C5">
            <v>4556501</v>
          </cell>
          <cell r="D5">
            <v>4636061</v>
          </cell>
          <cell r="E5">
            <v>4734096</v>
          </cell>
          <cell r="F5">
            <v>4816615</v>
          </cell>
          <cell r="G5">
            <v>4894339</v>
          </cell>
          <cell r="H5">
            <v>4962305</v>
          </cell>
          <cell r="I5">
            <v>5061376</v>
          </cell>
          <cell r="J5">
            <v>5148090</v>
          </cell>
          <cell r="K5">
            <v>5202596</v>
          </cell>
          <cell r="L5">
            <v>5281020</v>
          </cell>
          <cell r="M5">
            <v>5327317</v>
          </cell>
          <cell r="N5">
            <v>5377759</v>
          </cell>
          <cell r="O5">
            <v>5450941</v>
          </cell>
          <cell r="P5">
            <v>5554968</v>
          </cell>
          <cell r="Q5">
            <v>5501716</v>
          </cell>
          <cell r="R5">
            <v>5485821</v>
          </cell>
          <cell r="S5">
            <v>5541897</v>
          </cell>
          <cell r="T5">
            <v>5636823</v>
          </cell>
          <cell r="U5">
            <v>5749070</v>
          </cell>
          <cell r="V5">
            <v>5866106</v>
          </cell>
          <cell r="W5">
            <v>5998957</v>
          </cell>
          <cell r="X5">
            <v>6056978</v>
          </cell>
          <cell r="Y5">
            <v>6071985</v>
          </cell>
          <cell r="Z5">
            <v>6132980</v>
          </cell>
          <cell r="AA5">
            <v>6225634</v>
          </cell>
          <cell r="AB5">
            <v>6364966</v>
          </cell>
          <cell r="AC5">
            <v>6485894</v>
          </cell>
          <cell r="AD5">
            <v>6636215</v>
          </cell>
          <cell r="AE5">
            <v>6801054</v>
          </cell>
          <cell r="AF5">
            <v>6925726</v>
          </cell>
          <cell r="AG5">
            <v>7081721</v>
          </cell>
          <cell r="AH5">
            <v>7243508</v>
          </cell>
          <cell r="AI5">
            <v>7351293</v>
          </cell>
          <cell r="AJ5">
            <v>7435293</v>
          </cell>
          <cell r="AK5">
            <v>7555402</v>
          </cell>
          <cell r="AL5">
            <v>7636245</v>
          </cell>
          <cell r="AM5">
            <v>7800060</v>
          </cell>
          <cell r="AN5">
            <v>7804143</v>
          </cell>
          <cell r="AO5">
            <v>7719235</v>
          </cell>
          <cell r="AP5">
            <v>7712432</v>
          </cell>
          <cell r="AQ5">
            <v>7757172</v>
          </cell>
          <cell r="AR5">
            <v>7846091</v>
          </cell>
          <cell r="AS5">
            <v>7939148</v>
          </cell>
          <cell r="AT5">
            <v>8071071</v>
          </cell>
          <cell r="AU5">
            <v>8136172</v>
          </cell>
          <cell r="AV5">
            <v>8226726</v>
          </cell>
          <cell r="AW5">
            <v>8302535</v>
          </cell>
          <cell r="AX5">
            <v>8348976</v>
          </cell>
          <cell r="AY5">
            <v>8430306</v>
          </cell>
          <cell r="AZ5">
            <v>8574035</v>
          </cell>
          <cell r="BA5">
            <v>8705532</v>
          </cell>
          <cell r="BB5">
            <v>8865568</v>
          </cell>
          <cell r="BC5">
            <v>9032589</v>
          </cell>
          <cell r="BD5">
            <v>9175894</v>
          </cell>
          <cell r="BE5">
            <v>9465650</v>
          </cell>
          <cell r="BF5">
            <v>9732969</v>
          </cell>
          <cell r="BG5">
            <v>9932777</v>
          </cell>
          <cell r="BH5">
            <v>10057546</v>
          </cell>
          <cell r="BI5">
            <v>10039032</v>
          </cell>
          <cell r="BJ5">
            <v>10100023</v>
          </cell>
          <cell r="BK5">
            <v>10174907</v>
          </cell>
          <cell r="BL5">
            <v>10339917</v>
          </cell>
          <cell r="BM5">
            <v>10471975</v>
          </cell>
          <cell r="BN5">
            <v>10619076</v>
          </cell>
          <cell r="BO5">
            <v>10857751</v>
          </cell>
          <cell r="BP5">
            <v>10860781</v>
          </cell>
          <cell r="BQ5">
            <v>10959128</v>
          </cell>
          <cell r="BR5">
            <v>10967774</v>
          </cell>
          <cell r="BS5">
            <v>10864349</v>
          </cell>
          <cell r="BT5">
            <v>10624298</v>
          </cell>
          <cell r="BU5">
            <v>10434119</v>
          </cell>
          <cell r="BV5">
            <v>10478088</v>
          </cell>
          <cell r="BW5">
            <v>10458122</v>
          </cell>
          <cell r="BX5">
            <v>10466315</v>
          </cell>
          <cell r="BY5">
            <v>10473832</v>
          </cell>
          <cell r="BZ5">
            <v>10512576</v>
          </cell>
          <cell r="CA5">
            <v>10525993</v>
          </cell>
          <cell r="CB5">
            <v>10526977</v>
          </cell>
          <cell r="CC5">
            <v>10614334</v>
          </cell>
          <cell r="CD5">
            <v>10690199</v>
          </cell>
          <cell r="CE5">
            <v>10783219</v>
          </cell>
          <cell r="CF5">
            <v>10848505</v>
          </cell>
          <cell r="CG5">
            <v>10875102</v>
          </cell>
        </row>
        <row r="6">
          <cell r="A6" t="str">
            <v>Белгородская область</v>
          </cell>
          <cell r="B6">
            <v>125217</v>
          </cell>
          <cell r="C6">
            <v>126847</v>
          </cell>
          <cell r="D6">
            <v>128826</v>
          </cell>
          <cell r="E6">
            <v>131586</v>
          </cell>
          <cell r="F6">
            <v>133948</v>
          </cell>
          <cell r="G6">
            <v>135805</v>
          </cell>
          <cell r="H6">
            <v>137683</v>
          </cell>
          <cell r="I6">
            <v>140136</v>
          </cell>
          <cell r="J6">
            <v>142014</v>
          </cell>
          <cell r="K6">
            <v>142382</v>
          </cell>
          <cell r="L6">
            <v>143962</v>
          </cell>
          <cell r="M6">
            <v>145345</v>
          </cell>
          <cell r="N6">
            <v>146392</v>
          </cell>
          <cell r="O6">
            <v>148074</v>
          </cell>
          <cell r="P6">
            <v>150833</v>
          </cell>
          <cell r="Q6">
            <v>149986</v>
          </cell>
          <cell r="R6">
            <v>150395</v>
          </cell>
          <cell r="S6">
            <v>152059</v>
          </cell>
          <cell r="T6">
            <v>155083</v>
          </cell>
          <cell r="U6">
            <v>158549</v>
          </cell>
          <cell r="V6">
            <v>161584</v>
          </cell>
          <cell r="W6">
            <v>164582</v>
          </cell>
          <cell r="X6">
            <v>166468</v>
          </cell>
          <cell r="Y6">
            <v>168022</v>
          </cell>
          <cell r="Z6">
            <v>169381</v>
          </cell>
          <cell r="AA6">
            <v>171765</v>
          </cell>
          <cell r="AB6">
            <v>175317</v>
          </cell>
          <cell r="AC6">
            <v>178493</v>
          </cell>
          <cell r="AD6">
            <v>181836</v>
          </cell>
          <cell r="AE6">
            <v>186252</v>
          </cell>
          <cell r="AF6">
            <v>189924</v>
          </cell>
          <cell r="AG6">
            <v>194081</v>
          </cell>
          <cell r="AH6">
            <v>197242</v>
          </cell>
          <cell r="AI6">
            <v>200224</v>
          </cell>
          <cell r="AJ6">
            <v>201963</v>
          </cell>
          <cell r="AK6">
            <v>204257</v>
          </cell>
          <cell r="AL6">
            <v>206328</v>
          </cell>
          <cell r="AM6">
            <v>209321</v>
          </cell>
          <cell r="AN6">
            <v>208759</v>
          </cell>
          <cell r="AO6">
            <v>206005</v>
          </cell>
          <cell r="AP6">
            <v>204801</v>
          </cell>
          <cell r="AQ6">
            <v>205305</v>
          </cell>
          <cell r="AR6">
            <v>207249</v>
          </cell>
          <cell r="AS6">
            <v>209526</v>
          </cell>
          <cell r="AT6">
            <v>212200</v>
          </cell>
          <cell r="AU6">
            <v>213874</v>
          </cell>
          <cell r="AV6">
            <v>216457</v>
          </cell>
          <cell r="AW6">
            <v>219813</v>
          </cell>
          <cell r="AX6">
            <v>220935</v>
          </cell>
          <cell r="AY6">
            <v>223210</v>
          </cell>
          <cell r="AZ6">
            <v>227237</v>
          </cell>
          <cell r="BA6">
            <v>230813</v>
          </cell>
          <cell r="BB6">
            <v>234893</v>
          </cell>
          <cell r="BC6">
            <v>239114</v>
          </cell>
          <cell r="BD6">
            <v>243831</v>
          </cell>
          <cell r="BE6">
            <v>252122</v>
          </cell>
          <cell r="BF6">
            <v>261384</v>
          </cell>
          <cell r="BG6">
            <v>267505</v>
          </cell>
          <cell r="BH6">
            <v>271541</v>
          </cell>
          <cell r="BI6">
            <v>272086</v>
          </cell>
          <cell r="BJ6">
            <v>273475</v>
          </cell>
          <cell r="BK6">
            <v>274935</v>
          </cell>
          <cell r="BL6">
            <v>278624</v>
          </cell>
          <cell r="BM6">
            <v>282773</v>
          </cell>
          <cell r="BN6">
            <v>287636</v>
          </cell>
          <cell r="BO6">
            <v>294797</v>
          </cell>
          <cell r="BP6">
            <v>293676</v>
          </cell>
          <cell r="BQ6">
            <v>296547</v>
          </cell>
          <cell r="BR6">
            <v>297018</v>
          </cell>
          <cell r="BS6">
            <v>296530</v>
          </cell>
          <cell r="BT6">
            <v>287435</v>
          </cell>
          <cell r="BU6">
            <v>282403</v>
          </cell>
          <cell r="BV6">
            <v>277856</v>
          </cell>
          <cell r="BW6">
            <v>276232</v>
          </cell>
          <cell r="BX6">
            <v>275224</v>
          </cell>
          <cell r="BY6">
            <v>274889</v>
          </cell>
          <cell r="BZ6">
            <v>275813</v>
          </cell>
          <cell r="CA6">
            <v>276291</v>
          </cell>
          <cell r="CB6">
            <v>276555</v>
          </cell>
          <cell r="CC6">
            <v>279586</v>
          </cell>
          <cell r="CD6">
            <v>281237</v>
          </cell>
          <cell r="CE6">
            <v>284336</v>
          </cell>
          <cell r="CF6">
            <v>287380</v>
          </cell>
          <cell r="CG6">
            <v>289712</v>
          </cell>
        </row>
        <row r="7">
          <cell r="A7" t="str">
            <v>Брянская область</v>
          </cell>
          <cell r="B7">
            <v>87508</v>
          </cell>
          <cell r="C7">
            <v>88525</v>
          </cell>
          <cell r="D7">
            <v>89866</v>
          </cell>
          <cell r="E7">
            <v>91596</v>
          </cell>
          <cell r="F7">
            <v>92894</v>
          </cell>
          <cell r="G7">
            <v>94161</v>
          </cell>
          <cell r="H7">
            <v>95460</v>
          </cell>
          <cell r="I7">
            <v>96977</v>
          </cell>
          <cell r="J7">
            <v>98271</v>
          </cell>
          <cell r="K7">
            <v>99419</v>
          </cell>
          <cell r="L7">
            <v>100425</v>
          </cell>
          <cell r="M7">
            <v>101484</v>
          </cell>
          <cell r="N7">
            <v>102042</v>
          </cell>
          <cell r="O7">
            <v>103181</v>
          </cell>
          <cell r="P7">
            <v>104818</v>
          </cell>
          <cell r="Q7">
            <v>103722</v>
          </cell>
          <cell r="R7">
            <v>103490</v>
          </cell>
          <cell r="S7">
            <v>104471</v>
          </cell>
          <cell r="T7">
            <v>106114</v>
          </cell>
          <cell r="U7">
            <v>108349</v>
          </cell>
          <cell r="V7">
            <v>110315</v>
          </cell>
          <cell r="W7">
            <v>112536</v>
          </cell>
          <cell r="X7">
            <v>113473</v>
          </cell>
          <cell r="Y7">
            <v>114207</v>
          </cell>
          <cell r="Z7">
            <v>114728</v>
          </cell>
          <cell r="AA7">
            <v>115915</v>
          </cell>
          <cell r="AB7">
            <v>118200</v>
          </cell>
          <cell r="AC7">
            <v>121124</v>
          </cell>
          <cell r="AD7">
            <v>123049</v>
          </cell>
          <cell r="AE7">
            <v>125527</v>
          </cell>
          <cell r="AF7">
            <v>127808</v>
          </cell>
          <cell r="AG7">
            <v>130385</v>
          </cell>
          <cell r="AH7">
            <v>132509</v>
          </cell>
          <cell r="AI7">
            <v>134857</v>
          </cell>
          <cell r="AJ7">
            <v>135317</v>
          </cell>
          <cell r="AK7">
            <v>137402</v>
          </cell>
          <cell r="AL7">
            <v>138623</v>
          </cell>
          <cell r="AM7">
            <v>140801</v>
          </cell>
          <cell r="AN7">
            <v>140099</v>
          </cell>
          <cell r="AO7">
            <v>138313</v>
          </cell>
          <cell r="AP7">
            <v>137763</v>
          </cell>
          <cell r="AQ7">
            <v>138097</v>
          </cell>
          <cell r="AR7">
            <v>139562</v>
          </cell>
          <cell r="AS7">
            <v>140726</v>
          </cell>
          <cell r="AT7">
            <v>142677</v>
          </cell>
          <cell r="AU7">
            <v>144109</v>
          </cell>
          <cell r="AV7">
            <v>145731</v>
          </cell>
          <cell r="AW7">
            <v>147353</v>
          </cell>
          <cell r="AX7">
            <v>148177</v>
          </cell>
          <cell r="AY7">
            <v>149448</v>
          </cell>
          <cell r="AZ7">
            <v>151976</v>
          </cell>
          <cell r="BA7">
            <v>154910</v>
          </cell>
          <cell r="BB7">
            <v>157674</v>
          </cell>
          <cell r="BC7">
            <v>160904</v>
          </cell>
          <cell r="BD7">
            <v>163454</v>
          </cell>
          <cell r="BE7">
            <v>168773</v>
          </cell>
          <cell r="BF7">
            <v>173373</v>
          </cell>
          <cell r="BG7">
            <v>177308</v>
          </cell>
          <cell r="BH7">
            <v>179552</v>
          </cell>
          <cell r="BI7">
            <v>179279</v>
          </cell>
          <cell r="BJ7">
            <v>180566</v>
          </cell>
          <cell r="BK7">
            <v>181665</v>
          </cell>
          <cell r="BL7">
            <v>184601</v>
          </cell>
          <cell r="BM7">
            <v>187158</v>
          </cell>
          <cell r="BN7">
            <v>190167</v>
          </cell>
          <cell r="BO7">
            <v>194446</v>
          </cell>
          <cell r="BP7">
            <v>193983</v>
          </cell>
          <cell r="BQ7">
            <v>195885</v>
          </cell>
          <cell r="BR7">
            <v>196564</v>
          </cell>
          <cell r="BS7">
            <v>196828</v>
          </cell>
          <cell r="BT7">
            <v>189731</v>
          </cell>
          <cell r="BU7">
            <v>186477</v>
          </cell>
          <cell r="BV7">
            <v>182755</v>
          </cell>
          <cell r="BW7">
            <v>181927</v>
          </cell>
          <cell r="BX7">
            <v>181531</v>
          </cell>
          <cell r="BY7">
            <v>181528</v>
          </cell>
          <cell r="BZ7">
            <v>182113</v>
          </cell>
          <cell r="CA7">
            <v>182397</v>
          </cell>
          <cell r="CB7">
            <v>182094</v>
          </cell>
          <cell r="CC7">
            <v>183884</v>
          </cell>
          <cell r="CD7">
            <v>184895</v>
          </cell>
          <cell r="CE7">
            <v>186083</v>
          </cell>
          <cell r="CF7">
            <v>187546</v>
          </cell>
          <cell r="CG7">
            <v>187466</v>
          </cell>
        </row>
        <row r="8">
          <cell r="A8" t="str">
            <v>Владимирская область</v>
          </cell>
          <cell r="B8">
            <v>107518</v>
          </cell>
          <cell r="C8">
            <v>108969</v>
          </cell>
          <cell r="D8">
            <v>110683</v>
          </cell>
          <cell r="E8">
            <v>113063</v>
          </cell>
          <cell r="F8">
            <v>115007</v>
          </cell>
          <cell r="G8">
            <v>116656</v>
          </cell>
          <cell r="H8">
            <v>117850</v>
          </cell>
          <cell r="I8">
            <v>119495</v>
          </cell>
          <cell r="J8">
            <v>121948</v>
          </cell>
          <cell r="K8">
            <v>122720</v>
          </cell>
          <cell r="L8">
            <v>124145</v>
          </cell>
          <cell r="M8">
            <v>125199</v>
          </cell>
          <cell r="N8">
            <v>125774</v>
          </cell>
          <cell r="O8">
            <v>127006</v>
          </cell>
          <cell r="P8">
            <v>128958</v>
          </cell>
          <cell r="Q8">
            <v>127779</v>
          </cell>
          <cell r="R8">
            <v>127658</v>
          </cell>
          <cell r="S8">
            <v>128732</v>
          </cell>
          <cell r="T8">
            <v>130799</v>
          </cell>
          <cell r="U8">
            <v>133457</v>
          </cell>
          <cell r="V8">
            <v>135951</v>
          </cell>
          <cell r="W8">
            <v>138638</v>
          </cell>
          <cell r="X8">
            <v>139568</v>
          </cell>
          <cell r="Y8">
            <v>140858</v>
          </cell>
          <cell r="Z8">
            <v>141687</v>
          </cell>
          <cell r="AA8">
            <v>143560</v>
          </cell>
          <cell r="AB8">
            <v>146152</v>
          </cell>
          <cell r="AC8">
            <v>149228</v>
          </cell>
          <cell r="AD8">
            <v>152283</v>
          </cell>
          <cell r="AE8">
            <v>155556</v>
          </cell>
          <cell r="AF8">
            <v>158188</v>
          </cell>
          <cell r="AG8">
            <v>161560</v>
          </cell>
          <cell r="AH8">
            <v>164187</v>
          </cell>
          <cell r="AI8">
            <v>167124</v>
          </cell>
          <cell r="AJ8">
            <v>168004</v>
          </cell>
          <cell r="AK8">
            <v>170512</v>
          </cell>
          <cell r="AL8">
            <v>171954</v>
          </cell>
          <cell r="AM8">
            <v>174719</v>
          </cell>
          <cell r="AN8">
            <v>174288</v>
          </cell>
          <cell r="AO8">
            <v>172491</v>
          </cell>
          <cell r="AP8">
            <v>171756</v>
          </cell>
          <cell r="AQ8">
            <v>172145</v>
          </cell>
          <cell r="AR8">
            <v>173543</v>
          </cell>
          <cell r="AS8">
            <v>175115</v>
          </cell>
          <cell r="AT8">
            <v>177725</v>
          </cell>
          <cell r="AU8">
            <v>179487</v>
          </cell>
          <cell r="AV8">
            <v>181738</v>
          </cell>
          <cell r="AW8">
            <v>183714</v>
          </cell>
          <cell r="AX8">
            <v>184671</v>
          </cell>
          <cell r="AY8">
            <v>186591</v>
          </cell>
          <cell r="AZ8">
            <v>190110</v>
          </cell>
          <cell r="BA8">
            <v>193630</v>
          </cell>
          <cell r="BB8">
            <v>197303</v>
          </cell>
          <cell r="BC8">
            <v>201398</v>
          </cell>
          <cell r="BD8">
            <v>204519</v>
          </cell>
          <cell r="BE8">
            <v>211258</v>
          </cell>
          <cell r="BF8">
            <v>217136</v>
          </cell>
          <cell r="BG8">
            <v>221585</v>
          </cell>
          <cell r="BH8">
            <v>223955</v>
          </cell>
          <cell r="BI8">
            <v>223297</v>
          </cell>
          <cell r="BJ8">
            <v>224785</v>
          </cell>
          <cell r="BK8">
            <v>226794</v>
          </cell>
          <cell r="BL8">
            <v>230638</v>
          </cell>
          <cell r="BM8">
            <v>233908</v>
          </cell>
          <cell r="BN8">
            <v>237591</v>
          </cell>
          <cell r="BO8">
            <v>242146</v>
          </cell>
          <cell r="BP8">
            <v>241895</v>
          </cell>
          <cell r="BQ8">
            <v>244625</v>
          </cell>
          <cell r="BR8">
            <v>245318</v>
          </cell>
          <cell r="BS8">
            <v>245381</v>
          </cell>
          <cell r="BT8">
            <v>236002</v>
          </cell>
          <cell r="BU8">
            <v>231301</v>
          </cell>
          <cell r="BV8">
            <v>227876</v>
          </cell>
          <cell r="BW8">
            <v>226833</v>
          </cell>
          <cell r="BX8">
            <v>226599</v>
          </cell>
          <cell r="BY8">
            <v>226392</v>
          </cell>
          <cell r="BZ8">
            <v>226810</v>
          </cell>
          <cell r="CA8">
            <v>226382</v>
          </cell>
          <cell r="CB8">
            <v>225758</v>
          </cell>
          <cell r="CC8">
            <v>227980</v>
          </cell>
          <cell r="CD8">
            <v>229311</v>
          </cell>
          <cell r="CE8">
            <v>231141</v>
          </cell>
          <cell r="CF8">
            <v>232150</v>
          </cell>
          <cell r="CG8">
            <v>232781</v>
          </cell>
        </row>
        <row r="9">
          <cell r="A9" t="str">
            <v>Воронежская область</v>
          </cell>
          <cell r="B9">
            <v>187526</v>
          </cell>
          <cell r="C9">
            <v>190512</v>
          </cell>
          <cell r="D9">
            <v>194041</v>
          </cell>
          <cell r="E9">
            <v>198685</v>
          </cell>
          <cell r="F9">
            <v>202122</v>
          </cell>
          <cell r="G9">
            <v>204986</v>
          </cell>
          <cell r="H9">
            <v>207478</v>
          </cell>
          <cell r="I9">
            <v>211178</v>
          </cell>
          <cell r="J9">
            <v>214356</v>
          </cell>
          <cell r="K9">
            <v>215535</v>
          </cell>
          <cell r="L9">
            <v>218293</v>
          </cell>
          <cell r="M9">
            <v>220577</v>
          </cell>
          <cell r="N9">
            <v>222506</v>
          </cell>
          <cell r="O9">
            <v>225076</v>
          </cell>
          <cell r="P9">
            <v>229261</v>
          </cell>
          <cell r="Q9">
            <v>228086</v>
          </cell>
          <cell r="R9">
            <v>228903</v>
          </cell>
          <cell r="S9">
            <v>231453</v>
          </cell>
          <cell r="T9">
            <v>235402</v>
          </cell>
          <cell r="U9">
            <v>240722</v>
          </cell>
          <cell r="V9">
            <v>244660</v>
          </cell>
          <cell r="W9">
            <v>248384</v>
          </cell>
          <cell r="X9">
            <v>249085</v>
          </cell>
          <cell r="Y9">
            <v>250669</v>
          </cell>
          <cell r="Z9">
            <v>252716</v>
          </cell>
          <cell r="AA9">
            <v>256130</v>
          </cell>
          <cell r="AB9">
            <v>261470</v>
          </cell>
          <cell r="AC9">
            <v>267036</v>
          </cell>
          <cell r="AD9">
            <v>272253</v>
          </cell>
          <cell r="AE9">
            <v>278791</v>
          </cell>
          <cell r="AF9">
            <v>283841</v>
          </cell>
          <cell r="AG9">
            <v>289186</v>
          </cell>
          <cell r="AH9">
            <v>293887</v>
          </cell>
          <cell r="AI9">
            <v>298387</v>
          </cell>
          <cell r="AJ9">
            <v>299714</v>
          </cell>
          <cell r="AK9">
            <v>304283</v>
          </cell>
          <cell r="AL9">
            <v>307848</v>
          </cell>
          <cell r="AM9">
            <v>313498</v>
          </cell>
          <cell r="AN9">
            <v>314705</v>
          </cell>
          <cell r="AO9">
            <v>311831</v>
          </cell>
          <cell r="AP9">
            <v>310341</v>
          </cell>
          <cell r="AQ9">
            <v>310921</v>
          </cell>
          <cell r="AR9">
            <v>313601</v>
          </cell>
          <cell r="AS9">
            <v>316541</v>
          </cell>
          <cell r="AT9">
            <v>320961</v>
          </cell>
          <cell r="AU9">
            <v>323692</v>
          </cell>
          <cell r="AV9">
            <v>327511</v>
          </cell>
          <cell r="AW9">
            <v>330421</v>
          </cell>
          <cell r="AX9">
            <v>332613</v>
          </cell>
          <cell r="AY9">
            <v>335958</v>
          </cell>
          <cell r="AZ9">
            <v>342462</v>
          </cell>
          <cell r="BA9">
            <v>348954</v>
          </cell>
          <cell r="BB9">
            <v>356349</v>
          </cell>
          <cell r="BC9">
            <v>363334</v>
          </cell>
          <cell r="BD9">
            <v>370804</v>
          </cell>
          <cell r="BE9">
            <v>382544</v>
          </cell>
          <cell r="BF9">
            <v>395440</v>
          </cell>
          <cell r="BG9">
            <v>405153</v>
          </cell>
          <cell r="BH9">
            <v>411092</v>
          </cell>
          <cell r="BI9">
            <v>413260</v>
          </cell>
          <cell r="BJ9">
            <v>416602</v>
          </cell>
          <cell r="BK9">
            <v>419966</v>
          </cell>
          <cell r="BL9">
            <v>427557</v>
          </cell>
          <cell r="BM9">
            <v>435062</v>
          </cell>
          <cell r="BN9">
            <v>443052</v>
          </cell>
          <cell r="BO9">
            <v>454879</v>
          </cell>
          <cell r="BP9">
            <v>456362</v>
          </cell>
          <cell r="BQ9">
            <v>461088</v>
          </cell>
          <cell r="BR9">
            <v>462436</v>
          </cell>
          <cell r="BS9">
            <v>462516</v>
          </cell>
          <cell r="BT9">
            <v>448486</v>
          </cell>
          <cell r="BU9">
            <v>441787</v>
          </cell>
          <cell r="BV9">
            <v>435868</v>
          </cell>
          <cell r="BW9">
            <v>434156</v>
          </cell>
          <cell r="BX9">
            <v>433943</v>
          </cell>
          <cell r="BY9">
            <v>434160</v>
          </cell>
          <cell r="BZ9">
            <v>435280</v>
          </cell>
          <cell r="CA9">
            <v>435973</v>
          </cell>
          <cell r="CB9">
            <v>435466</v>
          </cell>
          <cell r="CC9">
            <v>439296</v>
          </cell>
          <cell r="CD9">
            <v>442136</v>
          </cell>
          <cell r="CE9">
            <v>445865</v>
          </cell>
          <cell r="CF9">
            <v>448885</v>
          </cell>
          <cell r="CG9">
            <v>452730</v>
          </cell>
        </row>
        <row r="10">
          <cell r="A10" t="str">
            <v>Ивановская область</v>
          </cell>
          <cell r="B10">
            <v>71046</v>
          </cell>
          <cell r="C10">
            <v>71753</v>
          </cell>
          <cell r="D10">
            <v>71973</v>
          </cell>
          <cell r="E10">
            <v>73206</v>
          </cell>
          <cell r="F10">
            <v>73642</v>
          </cell>
          <cell r="G10">
            <v>75287</v>
          </cell>
          <cell r="H10">
            <v>76234</v>
          </cell>
          <cell r="I10">
            <v>77512</v>
          </cell>
          <cell r="J10">
            <v>78537</v>
          </cell>
          <cell r="K10">
            <v>78890</v>
          </cell>
          <cell r="L10">
            <v>78913</v>
          </cell>
          <cell r="M10">
            <v>79484</v>
          </cell>
          <cell r="N10">
            <v>79979</v>
          </cell>
          <cell r="O10">
            <v>80594</v>
          </cell>
          <cell r="P10">
            <v>81592</v>
          </cell>
          <cell r="Q10">
            <v>80759</v>
          </cell>
          <cell r="R10">
            <v>80565</v>
          </cell>
          <cell r="S10">
            <v>80927</v>
          </cell>
          <cell r="T10">
            <v>81921</v>
          </cell>
          <cell r="U10">
            <v>83517</v>
          </cell>
          <cell r="V10">
            <v>84889</v>
          </cell>
          <cell r="W10">
            <v>86315</v>
          </cell>
          <cell r="X10">
            <v>86847</v>
          </cell>
          <cell r="Y10">
            <v>87392</v>
          </cell>
          <cell r="Z10">
            <v>87835</v>
          </cell>
          <cell r="AA10">
            <v>88943</v>
          </cell>
          <cell r="AB10">
            <v>90348</v>
          </cell>
          <cell r="AC10">
            <v>92043</v>
          </cell>
          <cell r="AD10">
            <v>93679</v>
          </cell>
          <cell r="AE10">
            <v>96435</v>
          </cell>
          <cell r="AF10">
            <v>98532</v>
          </cell>
          <cell r="AG10">
            <v>100292</v>
          </cell>
          <cell r="AH10">
            <v>101926</v>
          </cell>
          <cell r="AI10">
            <v>103512</v>
          </cell>
          <cell r="AJ10">
            <v>104041</v>
          </cell>
          <cell r="AK10">
            <v>105067</v>
          </cell>
          <cell r="AL10">
            <v>105900</v>
          </cell>
          <cell r="AM10">
            <v>107903</v>
          </cell>
          <cell r="AN10">
            <v>107504</v>
          </cell>
          <cell r="AO10">
            <v>106133</v>
          </cell>
          <cell r="AP10">
            <v>105535</v>
          </cell>
          <cell r="AQ10">
            <v>105584</v>
          </cell>
          <cell r="AR10">
            <v>106286</v>
          </cell>
          <cell r="AS10">
            <v>107114</v>
          </cell>
          <cell r="AT10">
            <v>108814</v>
          </cell>
          <cell r="AU10">
            <v>109945</v>
          </cell>
          <cell r="AV10">
            <v>111336</v>
          </cell>
          <cell r="AW10">
            <v>110809</v>
          </cell>
          <cell r="AX10">
            <v>111262</v>
          </cell>
          <cell r="AY10">
            <v>112575</v>
          </cell>
          <cell r="AZ10">
            <v>114771</v>
          </cell>
          <cell r="BA10">
            <v>117071</v>
          </cell>
          <cell r="BB10">
            <v>119306</v>
          </cell>
          <cell r="BC10">
            <v>121787</v>
          </cell>
          <cell r="BD10">
            <v>124037</v>
          </cell>
          <cell r="BE10">
            <v>128567</v>
          </cell>
          <cell r="BF10">
            <v>132667</v>
          </cell>
          <cell r="BG10">
            <v>135026</v>
          </cell>
          <cell r="BH10">
            <v>137146</v>
          </cell>
          <cell r="BI10">
            <v>136692</v>
          </cell>
          <cell r="BJ10">
            <v>137740</v>
          </cell>
          <cell r="BK10">
            <v>139156</v>
          </cell>
          <cell r="BL10">
            <v>141650</v>
          </cell>
          <cell r="BM10">
            <v>144004</v>
          </cell>
          <cell r="BN10">
            <v>147036</v>
          </cell>
          <cell r="BO10">
            <v>150377</v>
          </cell>
          <cell r="BP10">
            <v>149920</v>
          </cell>
          <cell r="BQ10">
            <v>151502</v>
          </cell>
          <cell r="BR10">
            <v>151888</v>
          </cell>
          <cell r="BS10">
            <v>152071</v>
          </cell>
          <cell r="BT10">
            <v>146222</v>
          </cell>
          <cell r="BU10">
            <v>143338</v>
          </cell>
          <cell r="BV10">
            <v>139977</v>
          </cell>
          <cell r="BW10">
            <v>139312</v>
          </cell>
          <cell r="BX10">
            <v>139366</v>
          </cell>
          <cell r="BY10">
            <v>139284</v>
          </cell>
          <cell r="BZ10">
            <v>139455</v>
          </cell>
          <cell r="CA10">
            <v>139633</v>
          </cell>
          <cell r="CB10">
            <v>138930</v>
          </cell>
          <cell r="CC10">
            <v>140253</v>
          </cell>
          <cell r="CD10">
            <v>140780</v>
          </cell>
          <cell r="CE10">
            <v>141838</v>
          </cell>
          <cell r="CF10">
            <v>142575</v>
          </cell>
          <cell r="CG10">
            <v>142728</v>
          </cell>
        </row>
        <row r="11">
          <cell r="A11" t="str">
            <v>Калужская область</v>
          </cell>
          <cell r="B11">
            <v>113647</v>
          </cell>
          <cell r="C11">
            <v>115087</v>
          </cell>
          <cell r="D11">
            <v>117059</v>
          </cell>
          <cell r="E11">
            <v>119595</v>
          </cell>
          <cell r="F11">
            <v>121714</v>
          </cell>
          <cell r="G11">
            <v>123500</v>
          </cell>
          <cell r="H11">
            <v>124965</v>
          </cell>
          <cell r="I11">
            <v>126938</v>
          </cell>
          <cell r="J11">
            <v>129140</v>
          </cell>
          <cell r="K11">
            <v>130020</v>
          </cell>
          <cell r="L11">
            <v>131800</v>
          </cell>
          <cell r="M11">
            <v>133313</v>
          </cell>
          <cell r="N11">
            <v>134237</v>
          </cell>
          <cell r="O11">
            <v>135909</v>
          </cell>
          <cell r="P11">
            <v>137982</v>
          </cell>
          <cell r="Q11">
            <v>137056</v>
          </cell>
          <cell r="R11">
            <v>136836</v>
          </cell>
          <cell r="S11">
            <v>137995</v>
          </cell>
          <cell r="T11">
            <v>139874</v>
          </cell>
          <cell r="U11">
            <v>142333</v>
          </cell>
          <cell r="V11">
            <v>144638</v>
          </cell>
          <cell r="W11">
            <v>147132</v>
          </cell>
          <cell r="X11">
            <v>148485</v>
          </cell>
          <cell r="Y11">
            <v>149465</v>
          </cell>
          <cell r="Z11">
            <v>150451</v>
          </cell>
          <cell r="AA11">
            <v>152173</v>
          </cell>
          <cell r="AB11">
            <v>154873</v>
          </cell>
          <cell r="AC11">
            <v>157953</v>
          </cell>
          <cell r="AD11">
            <v>160990</v>
          </cell>
          <cell r="AE11">
            <v>164244</v>
          </cell>
          <cell r="AF11">
            <v>167049</v>
          </cell>
          <cell r="AG11">
            <v>170647</v>
          </cell>
          <cell r="AH11">
            <v>173644</v>
          </cell>
          <cell r="AI11">
            <v>176695</v>
          </cell>
          <cell r="AJ11">
            <v>178143</v>
          </cell>
          <cell r="AK11">
            <v>180855</v>
          </cell>
          <cell r="AL11">
            <v>182303</v>
          </cell>
          <cell r="AM11">
            <v>185193</v>
          </cell>
          <cell r="AN11">
            <v>184543</v>
          </cell>
          <cell r="AO11">
            <v>182535</v>
          </cell>
          <cell r="AP11">
            <v>181746</v>
          </cell>
          <cell r="AQ11">
            <v>182187</v>
          </cell>
          <cell r="AR11">
            <v>183644</v>
          </cell>
          <cell r="AS11">
            <v>185596</v>
          </cell>
          <cell r="AT11">
            <v>188489</v>
          </cell>
          <cell r="AU11">
            <v>190151</v>
          </cell>
          <cell r="AV11">
            <v>192293</v>
          </cell>
          <cell r="AW11">
            <v>194540</v>
          </cell>
          <cell r="AX11">
            <v>195863</v>
          </cell>
          <cell r="AY11">
            <v>197477</v>
          </cell>
          <cell r="AZ11">
            <v>200860</v>
          </cell>
          <cell r="BA11">
            <v>204661</v>
          </cell>
          <cell r="BB11">
            <v>208405</v>
          </cell>
          <cell r="BC11">
            <v>212686</v>
          </cell>
          <cell r="BD11">
            <v>216218</v>
          </cell>
          <cell r="BE11">
            <v>222254</v>
          </cell>
          <cell r="BF11">
            <v>228414</v>
          </cell>
          <cell r="BG11">
            <v>232782</v>
          </cell>
          <cell r="BH11">
            <v>235881</v>
          </cell>
          <cell r="BI11">
            <v>236032</v>
          </cell>
          <cell r="BJ11">
            <v>237897</v>
          </cell>
          <cell r="BK11">
            <v>239754</v>
          </cell>
          <cell r="BL11">
            <v>243417</v>
          </cell>
          <cell r="BM11">
            <v>246590</v>
          </cell>
          <cell r="BN11">
            <v>250852</v>
          </cell>
          <cell r="BO11">
            <v>256170</v>
          </cell>
          <cell r="BP11">
            <v>255524</v>
          </cell>
          <cell r="BQ11">
            <v>257824</v>
          </cell>
          <cell r="BR11">
            <v>258730</v>
          </cell>
          <cell r="BS11">
            <v>258508</v>
          </cell>
          <cell r="BT11">
            <v>249926</v>
          </cell>
          <cell r="BU11">
            <v>246088</v>
          </cell>
          <cell r="BV11">
            <v>238442</v>
          </cell>
          <cell r="BW11">
            <v>237424</v>
          </cell>
          <cell r="BX11">
            <v>237291</v>
          </cell>
          <cell r="BY11">
            <v>237621</v>
          </cell>
          <cell r="BZ11">
            <v>238421</v>
          </cell>
          <cell r="CA11">
            <v>238108</v>
          </cell>
          <cell r="CB11">
            <v>236863</v>
          </cell>
          <cell r="CC11">
            <v>238986</v>
          </cell>
          <cell r="CD11">
            <v>240182</v>
          </cell>
          <cell r="CE11">
            <v>242074</v>
          </cell>
          <cell r="CF11">
            <v>243066</v>
          </cell>
          <cell r="CG11">
            <v>243094</v>
          </cell>
        </row>
        <row r="12">
          <cell r="A12" t="str">
            <v>Костромская область</v>
          </cell>
          <cell r="B12">
            <v>47346</v>
          </cell>
          <cell r="C12">
            <v>47933</v>
          </cell>
          <cell r="D12">
            <v>48807</v>
          </cell>
          <cell r="E12">
            <v>49859</v>
          </cell>
          <cell r="F12">
            <v>50781</v>
          </cell>
          <cell r="G12">
            <v>51475</v>
          </cell>
          <cell r="H12">
            <v>52047</v>
          </cell>
          <cell r="I12">
            <v>52899</v>
          </cell>
          <cell r="J12">
            <v>53754</v>
          </cell>
          <cell r="K12">
            <v>54178</v>
          </cell>
          <cell r="L12">
            <v>54785</v>
          </cell>
          <cell r="M12">
            <v>55219</v>
          </cell>
          <cell r="N12">
            <v>55592</v>
          </cell>
          <cell r="O12">
            <v>56138</v>
          </cell>
          <cell r="P12">
            <v>56894</v>
          </cell>
          <cell r="Q12">
            <v>56464</v>
          </cell>
          <cell r="R12">
            <v>56564</v>
          </cell>
          <cell r="S12">
            <v>57093</v>
          </cell>
          <cell r="T12">
            <v>57869</v>
          </cell>
          <cell r="U12">
            <v>58866</v>
          </cell>
          <cell r="V12">
            <v>59898</v>
          </cell>
          <cell r="W12">
            <v>60946</v>
          </cell>
          <cell r="X12">
            <v>61561</v>
          </cell>
          <cell r="Y12">
            <v>61875</v>
          </cell>
          <cell r="Z12">
            <v>62260</v>
          </cell>
          <cell r="AA12">
            <v>63145</v>
          </cell>
          <cell r="AB12">
            <v>64015</v>
          </cell>
          <cell r="AC12">
            <v>65553</v>
          </cell>
          <cell r="AD12">
            <v>66859</v>
          </cell>
          <cell r="AE12">
            <v>68263</v>
          </cell>
          <cell r="AF12">
            <v>69629</v>
          </cell>
          <cell r="AG12">
            <v>71237</v>
          </cell>
          <cell r="AH12">
            <v>72630</v>
          </cell>
          <cell r="AI12">
            <v>73668</v>
          </cell>
          <cell r="AJ12">
            <v>73996</v>
          </cell>
          <cell r="AK12">
            <v>75345</v>
          </cell>
          <cell r="AL12">
            <v>75985</v>
          </cell>
          <cell r="AM12">
            <v>78169</v>
          </cell>
          <cell r="AN12">
            <v>77775</v>
          </cell>
          <cell r="AO12">
            <v>76725</v>
          </cell>
          <cell r="AP12">
            <v>76335</v>
          </cell>
          <cell r="AQ12">
            <v>76031</v>
          </cell>
          <cell r="AR12">
            <v>76563</v>
          </cell>
          <cell r="AS12">
            <v>76922</v>
          </cell>
          <cell r="AT12">
            <v>78160</v>
          </cell>
          <cell r="AU12">
            <v>79118</v>
          </cell>
          <cell r="AV12">
            <v>79758</v>
          </cell>
          <cell r="AW12">
            <v>80585</v>
          </cell>
          <cell r="AX12">
            <v>80813</v>
          </cell>
          <cell r="AY12">
            <v>81699</v>
          </cell>
          <cell r="AZ12">
            <v>83096</v>
          </cell>
          <cell r="BA12">
            <v>84863</v>
          </cell>
          <cell r="BB12">
            <v>86604</v>
          </cell>
          <cell r="BC12">
            <v>88839</v>
          </cell>
          <cell r="BD12">
            <v>90110</v>
          </cell>
          <cell r="BE12">
            <v>93116</v>
          </cell>
          <cell r="BF12">
            <v>96039</v>
          </cell>
          <cell r="BG12">
            <v>98231</v>
          </cell>
          <cell r="BH12">
            <v>99615</v>
          </cell>
          <cell r="BI12">
            <v>100193</v>
          </cell>
          <cell r="BJ12">
            <v>100983</v>
          </cell>
          <cell r="BK12">
            <v>101064</v>
          </cell>
          <cell r="BL12">
            <v>102759</v>
          </cell>
          <cell r="BM12">
            <v>104498</v>
          </cell>
          <cell r="BN12">
            <v>106188</v>
          </cell>
          <cell r="BO12">
            <v>108599</v>
          </cell>
          <cell r="BP12">
            <v>108258</v>
          </cell>
          <cell r="BQ12">
            <v>109571</v>
          </cell>
          <cell r="BR12">
            <v>110082</v>
          </cell>
          <cell r="BS12">
            <v>110242</v>
          </cell>
          <cell r="BT12">
            <v>107243</v>
          </cell>
          <cell r="BU12">
            <v>106646</v>
          </cell>
          <cell r="BV12">
            <v>103861</v>
          </cell>
          <cell r="BW12">
            <v>103326</v>
          </cell>
          <cell r="BX12">
            <v>103712</v>
          </cell>
          <cell r="BY12">
            <v>103834</v>
          </cell>
          <cell r="BZ12">
            <v>104289</v>
          </cell>
          <cell r="CA12">
            <v>106701</v>
          </cell>
          <cell r="CB12">
            <v>105337</v>
          </cell>
          <cell r="CC12">
            <v>106274</v>
          </cell>
          <cell r="CD12">
            <v>106712</v>
          </cell>
          <cell r="CE12">
            <v>107206</v>
          </cell>
          <cell r="CF12">
            <v>107333</v>
          </cell>
          <cell r="CG12">
            <v>107812</v>
          </cell>
        </row>
        <row r="13">
          <cell r="A13" t="str">
            <v>Курская область</v>
          </cell>
          <cell r="B13">
            <v>91212</v>
          </cell>
          <cell r="C13">
            <v>92251</v>
          </cell>
          <cell r="D13">
            <v>93442</v>
          </cell>
          <cell r="E13">
            <v>95229</v>
          </cell>
          <cell r="F13">
            <v>96731</v>
          </cell>
          <cell r="G13">
            <v>97702</v>
          </cell>
          <cell r="H13">
            <v>98922</v>
          </cell>
          <cell r="I13">
            <v>100532</v>
          </cell>
          <cell r="J13">
            <v>101952</v>
          </cell>
          <cell r="K13">
            <v>102065</v>
          </cell>
          <cell r="L13">
            <v>103221</v>
          </cell>
          <cell r="M13">
            <v>103951</v>
          </cell>
          <cell r="N13">
            <v>104560</v>
          </cell>
          <cell r="O13">
            <v>105731</v>
          </cell>
          <cell r="P13">
            <v>107420</v>
          </cell>
          <cell r="Q13">
            <v>106450</v>
          </cell>
          <cell r="R13">
            <v>106393</v>
          </cell>
          <cell r="S13">
            <v>107404</v>
          </cell>
          <cell r="T13">
            <v>109063</v>
          </cell>
          <cell r="U13">
            <v>111051</v>
          </cell>
          <cell r="V13">
            <v>112999</v>
          </cell>
          <cell r="W13">
            <v>115030</v>
          </cell>
          <cell r="X13">
            <v>115153</v>
          </cell>
          <cell r="Y13">
            <v>115857</v>
          </cell>
          <cell r="Z13">
            <v>116653</v>
          </cell>
          <cell r="AA13">
            <v>117784</v>
          </cell>
          <cell r="AB13">
            <v>120009</v>
          </cell>
          <cell r="AC13">
            <v>122268</v>
          </cell>
          <cell r="AD13">
            <v>124586</v>
          </cell>
          <cell r="AE13">
            <v>127277</v>
          </cell>
          <cell r="AF13">
            <v>129566</v>
          </cell>
          <cell r="AG13">
            <v>132138</v>
          </cell>
          <cell r="AH13">
            <v>134244</v>
          </cell>
          <cell r="AI13">
            <v>136524</v>
          </cell>
          <cell r="AJ13">
            <v>137537</v>
          </cell>
          <cell r="AK13">
            <v>139732</v>
          </cell>
          <cell r="AL13">
            <v>140984</v>
          </cell>
          <cell r="AM13">
            <v>143125</v>
          </cell>
          <cell r="AN13">
            <v>142826</v>
          </cell>
          <cell r="AO13">
            <v>141357</v>
          </cell>
          <cell r="AP13">
            <v>140984</v>
          </cell>
          <cell r="AQ13">
            <v>141381</v>
          </cell>
          <cell r="AR13">
            <v>142310</v>
          </cell>
          <cell r="AS13">
            <v>143411</v>
          </cell>
          <cell r="AT13">
            <v>145288</v>
          </cell>
          <cell r="AU13">
            <v>146654</v>
          </cell>
          <cell r="AV13">
            <v>148526</v>
          </cell>
          <cell r="AW13">
            <v>150721</v>
          </cell>
          <cell r="AX13">
            <v>151566</v>
          </cell>
          <cell r="AY13">
            <v>153192</v>
          </cell>
          <cell r="AZ13">
            <v>156141</v>
          </cell>
          <cell r="BA13">
            <v>159060</v>
          </cell>
          <cell r="BB13">
            <v>161911</v>
          </cell>
          <cell r="BC13">
            <v>165148</v>
          </cell>
          <cell r="BD13">
            <v>168042</v>
          </cell>
          <cell r="BE13">
            <v>173716</v>
          </cell>
          <cell r="BF13">
            <v>179437</v>
          </cell>
          <cell r="BG13">
            <v>183582</v>
          </cell>
          <cell r="BH13">
            <v>186250</v>
          </cell>
          <cell r="BI13">
            <v>185479</v>
          </cell>
          <cell r="BJ13">
            <v>186728</v>
          </cell>
          <cell r="BK13">
            <v>187823</v>
          </cell>
          <cell r="BL13">
            <v>191000</v>
          </cell>
          <cell r="BM13">
            <v>193947</v>
          </cell>
          <cell r="BN13">
            <v>197631</v>
          </cell>
          <cell r="BO13">
            <v>202516</v>
          </cell>
          <cell r="BP13">
            <v>202517</v>
          </cell>
          <cell r="BQ13">
            <v>203307</v>
          </cell>
          <cell r="BR13">
            <v>202566</v>
          </cell>
          <cell r="BS13">
            <v>202601</v>
          </cell>
          <cell r="BT13">
            <v>194737</v>
          </cell>
          <cell r="BU13">
            <v>191032</v>
          </cell>
          <cell r="BV13">
            <v>188478</v>
          </cell>
          <cell r="BW13">
            <v>187473</v>
          </cell>
          <cell r="BX13">
            <v>186752</v>
          </cell>
          <cell r="BY13">
            <v>186569</v>
          </cell>
          <cell r="BZ13">
            <v>187346</v>
          </cell>
          <cell r="CA13">
            <v>187609</v>
          </cell>
          <cell r="CB13">
            <v>187649</v>
          </cell>
          <cell r="CC13">
            <v>189849</v>
          </cell>
          <cell r="CD13">
            <v>191406</v>
          </cell>
          <cell r="CE13">
            <v>193484</v>
          </cell>
          <cell r="CF13">
            <v>195483</v>
          </cell>
          <cell r="CG13">
            <v>195314</v>
          </cell>
        </row>
        <row r="14">
          <cell r="A14" t="str">
            <v>Липецкая область</v>
          </cell>
          <cell r="B14">
            <v>89203</v>
          </cell>
          <cell r="C14">
            <v>90649</v>
          </cell>
          <cell r="D14">
            <v>92233</v>
          </cell>
          <cell r="E14">
            <v>94150</v>
          </cell>
          <cell r="F14">
            <v>95761</v>
          </cell>
          <cell r="G14">
            <v>97314</v>
          </cell>
          <cell r="H14">
            <v>98865</v>
          </cell>
          <cell r="I14">
            <v>100528</v>
          </cell>
          <cell r="J14">
            <v>102154</v>
          </cell>
          <cell r="K14">
            <v>103028</v>
          </cell>
          <cell r="L14">
            <v>104427</v>
          </cell>
          <cell r="M14">
            <v>105299</v>
          </cell>
          <cell r="N14">
            <v>106085</v>
          </cell>
          <cell r="O14">
            <v>107360</v>
          </cell>
          <cell r="P14">
            <v>109189</v>
          </cell>
          <cell r="Q14">
            <v>108140</v>
          </cell>
          <cell r="R14">
            <v>108338</v>
          </cell>
          <cell r="S14">
            <v>109350</v>
          </cell>
          <cell r="T14">
            <v>111099</v>
          </cell>
          <cell r="U14">
            <v>113330</v>
          </cell>
          <cell r="V14">
            <v>115415</v>
          </cell>
          <cell r="W14">
            <v>117606</v>
          </cell>
          <cell r="X14">
            <v>118374</v>
          </cell>
          <cell r="Y14">
            <v>119369</v>
          </cell>
          <cell r="Z14">
            <v>120110</v>
          </cell>
          <cell r="AA14">
            <v>121548</v>
          </cell>
          <cell r="AB14">
            <v>124017</v>
          </cell>
          <cell r="AC14">
            <v>126604</v>
          </cell>
          <cell r="AD14">
            <v>128816</v>
          </cell>
          <cell r="AE14">
            <v>131782</v>
          </cell>
          <cell r="AF14">
            <v>134190</v>
          </cell>
          <cell r="AG14">
            <v>137043</v>
          </cell>
          <cell r="AH14">
            <v>139456</v>
          </cell>
          <cell r="AI14">
            <v>141478</v>
          </cell>
          <cell r="AJ14">
            <v>142580</v>
          </cell>
          <cell r="AK14">
            <v>144520</v>
          </cell>
          <cell r="AL14">
            <v>145529</v>
          </cell>
          <cell r="AM14">
            <v>147719</v>
          </cell>
          <cell r="AN14">
            <v>147215</v>
          </cell>
          <cell r="AO14">
            <v>145595</v>
          </cell>
          <cell r="AP14">
            <v>144995</v>
          </cell>
          <cell r="AQ14">
            <v>145283</v>
          </cell>
          <cell r="AR14">
            <v>146440</v>
          </cell>
          <cell r="AS14">
            <v>147713</v>
          </cell>
          <cell r="AT14">
            <v>149788</v>
          </cell>
          <cell r="AU14">
            <v>151153</v>
          </cell>
          <cell r="AV14">
            <v>152871</v>
          </cell>
          <cell r="AW14">
            <v>154529</v>
          </cell>
          <cell r="AX14">
            <v>155501</v>
          </cell>
          <cell r="AY14">
            <v>157081</v>
          </cell>
          <cell r="AZ14">
            <v>159628</v>
          </cell>
          <cell r="BA14">
            <v>162101</v>
          </cell>
          <cell r="BB14">
            <v>165317</v>
          </cell>
          <cell r="BC14">
            <v>168458</v>
          </cell>
          <cell r="BD14">
            <v>171095</v>
          </cell>
          <cell r="BE14">
            <v>176881</v>
          </cell>
          <cell r="BF14">
            <v>181775</v>
          </cell>
          <cell r="BG14">
            <v>185398</v>
          </cell>
          <cell r="BH14">
            <v>187697</v>
          </cell>
          <cell r="BI14">
            <v>187081</v>
          </cell>
          <cell r="BJ14">
            <v>188433</v>
          </cell>
          <cell r="BK14">
            <v>189613</v>
          </cell>
          <cell r="BL14">
            <v>193338</v>
          </cell>
          <cell r="BM14">
            <v>196471</v>
          </cell>
          <cell r="BN14">
            <v>200093</v>
          </cell>
          <cell r="BO14">
            <v>204870</v>
          </cell>
          <cell r="BP14">
            <v>205812</v>
          </cell>
          <cell r="BQ14">
            <v>207972</v>
          </cell>
          <cell r="BR14">
            <v>209253</v>
          </cell>
          <cell r="BS14">
            <v>207042</v>
          </cell>
          <cell r="BT14">
            <v>197275</v>
          </cell>
          <cell r="BU14">
            <v>193189</v>
          </cell>
          <cell r="BV14">
            <v>186562</v>
          </cell>
          <cell r="BW14">
            <v>185922</v>
          </cell>
          <cell r="BX14">
            <v>185783</v>
          </cell>
          <cell r="BY14">
            <v>185939</v>
          </cell>
          <cell r="BZ14">
            <v>186560</v>
          </cell>
          <cell r="CA14">
            <v>186408</v>
          </cell>
          <cell r="CB14">
            <v>185484</v>
          </cell>
          <cell r="CC14">
            <v>187059</v>
          </cell>
          <cell r="CD14">
            <v>188398</v>
          </cell>
          <cell r="CE14">
            <v>190511</v>
          </cell>
          <cell r="CF14">
            <v>191499</v>
          </cell>
          <cell r="CG14">
            <v>191561</v>
          </cell>
        </row>
        <row r="15">
          <cell r="A15" t="str">
            <v>Московская область</v>
          </cell>
          <cell r="B15">
            <v>1175163</v>
          </cell>
          <cell r="C15">
            <v>1196185</v>
          </cell>
          <cell r="D15">
            <v>1221886</v>
          </cell>
          <cell r="E15">
            <v>1250441</v>
          </cell>
          <cell r="F15">
            <v>1273846</v>
          </cell>
          <cell r="G15">
            <v>1297830</v>
          </cell>
          <cell r="H15">
            <v>1317010</v>
          </cell>
          <cell r="I15">
            <v>1348140</v>
          </cell>
          <cell r="J15">
            <v>1372633</v>
          </cell>
          <cell r="K15">
            <v>1390509</v>
          </cell>
          <cell r="L15">
            <v>1414024</v>
          </cell>
          <cell r="M15">
            <v>1427023</v>
          </cell>
          <cell r="N15">
            <v>1442435</v>
          </cell>
          <cell r="O15">
            <v>1462379</v>
          </cell>
          <cell r="P15">
            <v>1490877</v>
          </cell>
          <cell r="Q15">
            <v>1477103</v>
          </cell>
          <cell r="R15">
            <v>1469673</v>
          </cell>
          <cell r="S15">
            <v>1482960</v>
          </cell>
          <cell r="T15">
            <v>1511562</v>
          </cell>
          <cell r="U15">
            <v>1538253</v>
          </cell>
          <cell r="V15">
            <v>1566135</v>
          </cell>
          <cell r="W15">
            <v>1600749</v>
          </cell>
          <cell r="X15">
            <v>1616649</v>
          </cell>
          <cell r="Y15">
            <v>1629286</v>
          </cell>
          <cell r="Z15">
            <v>1644844</v>
          </cell>
          <cell r="AA15">
            <v>1669023</v>
          </cell>
          <cell r="AB15">
            <v>1703798</v>
          </cell>
          <cell r="AC15">
            <v>1727902</v>
          </cell>
          <cell r="AD15">
            <v>1767393</v>
          </cell>
          <cell r="AE15">
            <v>1804635</v>
          </cell>
          <cell r="AF15">
            <v>1838034</v>
          </cell>
          <cell r="AG15">
            <v>1879531</v>
          </cell>
          <cell r="AH15">
            <v>1915116</v>
          </cell>
          <cell r="AI15">
            <v>1954896</v>
          </cell>
          <cell r="AJ15">
            <v>1978011</v>
          </cell>
          <cell r="AK15">
            <v>2011964</v>
          </cell>
          <cell r="AL15">
            <v>2038328</v>
          </cell>
          <cell r="AM15">
            <v>2081211</v>
          </cell>
          <cell r="AN15">
            <v>2076360</v>
          </cell>
          <cell r="AO15">
            <v>2056999</v>
          </cell>
          <cell r="AP15">
            <v>2057482</v>
          </cell>
          <cell r="AQ15">
            <v>2072077</v>
          </cell>
          <cell r="AR15">
            <v>2094793</v>
          </cell>
          <cell r="AS15">
            <v>2123268</v>
          </cell>
          <cell r="AT15">
            <v>2160982</v>
          </cell>
          <cell r="AU15">
            <v>2180108</v>
          </cell>
          <cell r="AV15">
            <v>2204663</v>
          </cell>
          <cell r="AW15">
            <v>2227452</v>
          </cell>
          <cell r="AX15">
            <v>2241443</v>
          </cell>
          <cell r="AY15">
            <v>2266600</v>
          </cell>
          <cell r="AZ15">
            <v>2307413</v>
          </cell>
          <cell r="BA15">
            <v>2346810</v>
          </cell>
          <cell r="BB15">
            <v>2392542</v>
          </cell>
          <cell r="BC15">
            <v>2436797</v>
          </cell>
          <cell r="BD15">
            <v>2473759</v>
          </cell>
          <cell r="BE15">
            <v>2544420</v>
          </cell>
          <cell r="BF15">
            <v>2610884</v>
          </cell>
          <cell r="BG15">
            <v>2660758</v>
          </cell>
          <cell r="BH15">
            <v>2689868</v>
          </cell>
          <cell r="BI15">
            <v>2680123</v>
          </cell>
          <cell r="BJ15">
            <v>2694393</v>
          </cell>
          <cell r="BK15">
            <v>2713263</v>
          </cell>
          <cell r="BL15">
            <v>2755546</v>
          </cell>
          <cell r="BM15">
            <v>2785527</v>
          </cell>
          <cell r="BN15">
            <v>2823438</v>
          </cell>
          <cell r="BO15">
            <v>2881642</v>
          </cell>
          <cell r="BP15">
            <v>2877023</v>
          </cell>
          <cell r="BQ15">
            <v>2902535</v>
          </cell>
          <cell r="BR15">
            <v>2895946</v>
          </cell>
          <cell r="BS15">
            <v>2853338</v>
          </cell>
          <cell r="BT15">
            <v>2817351</v>
          </cell>
          <cell r="BU15">
            <v>2762219</v>
          </cell>
          <cell r="BV15">
            <v>2855222</v>
          </cell>
          <cell r="BW15">
            <v>2849673</v>
          </cell>
          <cell r="BX15">
            <v>2851648</v>
          </cell>
          <cell r="BY15">
            <v>2853129</v>
          </cell>
          <cell r="BZ15">
            <v>2864894</v>
          </cell>
          <cell r="CA15">
            <v>2866710</v>
          </cell>
          <cell r="CB15">
            <v>2862520</v>
          </cell>
          <cell r="CC15">
            <v>2886151</v>
          </cell>
          <cell r="CD15">
            <v>2904394</v>
          </cell>
          <cell r="CE15">
            <v>2930016</v>
          </cell>
          <cell r="CF15">
            <v>2943239</v>
          </cell>
          <cell r="CG15">
            <v>2948609</v>
          </cell>
        </row>
        <row r="16">
          <cell r="A16" t="str">
            <v>Орловская область</v>
          </cell>
          <cell r="B16">
            <v>61730</v>
          </cell>
          <cell r="C16">
            <v>62735</v>
          </cell>
          <cell r="D16">
            <v>63559</v>
          </cell>
          <cell r="E16">
            <v>64947</v>
          </cell>
          <cell r="F16">
            <v>65983</v>
          </cell>
          <cell r="G16">
            <v>66969</v>
          </cell>
          <cell r="H16">
            <v>67835</v>
          </cell>
          <cell r="I16">
            <v>68966</v>
          </cell>
          <cell r="J16">
            <v>69977</v>
          </cell>
          <cell r="K16">
            <v>70549</v>
          </cell>
          <cell r="L16">
            <v>71358</v>
          </cell>
          <cell r="M16">
            <v>71810</v>
          </cell>
          <cell r="N16">
            <v>72295</v>
          </cell>
          <cell r="O16">
            <v>73122</v>
          </cell>
          <cell r="P16">
            <v>74289</v>
          </cell>
          <cell r="Q16">
            <v>73737</v>
          </cell>
          <cell r="R16">
            <v>73819</v>
          </cell>
          <cell r="S16">
            <v>74412</v>
          </cell>
          <cell r="T16">
            <v>75813</v>
          </cell>
          <cell r="U16">
            <v>77116</v>
          </cell>
          <cell r="V16">
            <v>78526</v>
          </cell>
          <cell r="W16">
            <v>79994</v>
          </cell>
          <cell r="X16">
            <v>80641</v>
          </cell>
          <cell r="Y16">
            <v>81462</v>
          </cell>
          <cell r="Z16">
            <v>82042</v>
          </cell>
          <cell r="AA16">
            <v>83091</v>
          </cell>
          <cell r="AB16">
            <v>84544</v>
          </cell>
          <cell r="AC16">
            <v>86272</v>
          </cell>
          <cell r="AD16">
            <v>87566</v>
          </cell>
          <cell r="AE16">
            <v>89599</v>
          </cell>
          <cell r="AF16">
            <v>91021</v>
          </cell>
          <cell r="AG16">
            <v>92674</v>
          </cell>
          <cell r="AH16">
            <v>94088</v>
          </cell>
          <cell r="AI16">
            <v>95583</v>
          </cell>
          <cell r="AJ16">
            <v>96535</v>
          </cell>
          <cell r="AK16">
            <v>97803</v>
          </cell>
          <cell r="AL16">
            <v>98380</v>
          </cell>
          <cell r="AM16">
            <v>99991</v>
          </cell>
          <cell r="AN16">
            <v>99921</v>
          </cell>
          <cell r="AO16">
            <v>98689</v>
          </cell>
          <cell r="AP16">
            <v>98285</v>
          </cell>
          <cell r="AQ16">
            <v>98359</v>
          </cell>
          <cell r="AR16">
            <v>98941</v>
          </cell>
          <cell r="AS16">
            <v>99469</v>
          </cell>
          <cell r="AT16">
            <v>100567</v>
          </cell>
          <cell r="AU16">
            <v>101393</v>
          </cell>
          <cell r="AV16">
            <v>102632</v>
          </cell>
          <cell r="AW16">
            <v>103749</v>
          </cell>
          <cell r="AX16">
            <v>104294</v>
          </cell>
          <cell r="AY16">
            <v>105513</v>
          </cell>
          <cell r="AZ16">
            <v>107359</v>
          </cell>
          <cell r="BA16">
            <v>109100</v>
          </cell>
          <cell r="BB16">
            <v>111009</v>
          </cell>
          <cell r="BC16">
            <v>113296</v>
          </cell>
          <cell r="BD16">
            <v>114679</v>
          </cell>
          <cell r="BE16">
            <v>118133</v>
          </cell>
          <cell r="BF16">
            <v>121492</v>
          </cell>
          <cell r="BG16">
            <v>124043</v>
          </cell>
          <cell r="BH16">
            <v>125031</v>
          </cell>
          <cell r="BI16">
            <v>124730</v>
          </cell>
          <cell r="BJ16">
            <v>125678</v>
          </cell>
          <cell r="BK16">
            <v>126474</v>
          </cell>
          <cell r="BL16">
            <v>128292</v>
          </cell>
          <cell r="BM16">
            <v>130396</v>
          </cell>
          <cell r="BN16">
            <v>132544</v>
          </cell>
          <cell r="BO16">
            <v>135638</v>
          </cell>
          <cell r="BP16">
            <v>135077</v>
          </cell>
          <cell r="BQ16">
            <v>136311</v>
          </cell>
          <cell r="BR16">
            <v>136486</v>
          </cell>
          <cell r="BS16">
            <v>136783</v>
          </cell>
          <cell r="BT16">
            <v>131375</v>
          </cell>
          <cell r="BU16">
            <v>129027</v>
          </cell>
          <cell r="BV16">
            <v>127495</v>
          </cell>
          <cell r="BW16">
            <v>126880</v>
          </cell>
          <cell r="BX16">
            <v>126862</v>
          </cell>
          <cell r="BY16">
            <v>126864</v>
          </cell>
          <cell r="BZ16">
            <v>127253</v>
          </cell>
          <cell r="CA16">
            <v>126992</v>
          </cell>
          <cell r="CB16">
            <v>126283</v>
          </cell>
          <cell r="CC16">
            <v>127079</v>
          </cell>
          <cell r="CD16">
            <v>127702</v>
          </cell>
          <cell r="CE16">
            <v>128265</v>
          </cell>
          <cell r="CF16">
            <v>128923</v>
          </cell>
          <cell r="CG16">
            <v>128938</v>
          </cell>
        </row>
        <row r="17">
          <cell r="A17" t="str">
            <v>Рязанская область</v>
          </cell>
          <cell r="B17">
            <v>101966</v>
          </cell>
          <cell r="C17">
            <v>103336</v>
          </cell>
          <cell r="D17">
            <v>105157</v>
          </cell>
          <cell r="E17">
            <v>107298</v>
          </cell>
          <cell r="F17">
            <v>109084</v>
          </cell>
          <cell r="G17">
            <v>110495</v>
          </cell>
          <cell r="H17">
            <v>111459</v>
          </cell>
          <cell r="I17">
            <v>113134</v>
          </cell>
          <cell r="J17">
            <v>114935</v>
          </cell>
          <cell r="K17">
            <v>115617</v>
          </cell>
          <cell r="L17">
            <v>117073</v>
          </cell>
          <cell r="M17">
            <v>118012</v>
          </cell>
          <cell r="N17">
            <v>118858</v>
          </cell>
          <cell r="O17">
            <v>120187</v>
          </cell>
          <cell r="P17">
            <v>122085</v>
          </cell>
          <cell r="Q17">
            <v>121315</v>
          </cell>
          <cell r="R17">
            <v>121391</v>
          </cell>
          <cell r="S17">
            <v>122244</v>
          </cell>
          <cell r="T17">
            <v>124281</v>
          </cell>
          <cell r="U17">
            <v>126749</v>
          </cell>
          <cell r="V17">
            <v>128562</v>
          </cell>
          <cell r="W17">
            <v>131391</v>
          </cell>
          <cell r="X17">
            <v>132336</v>
          </cell>
          <cell r="Y17">
            <v>133630</v>
          </cell>
          <cell r="Z17">
            <v>134446</v>
          </cell>
          <cell r="AA17">
            <v>135976</v>
          </cell>
          <cell r="AB17">
            <v>138295</v>
          </cell>
          <cell r="AC17">
            <v>140949</v>
          </cell>
          <cell r="AD17">
            <v>143213</v>
          </cell>
          <cell r="AE17">
            <v>146618</v>
          </cell>
          <cell r="AF17">
            <v>148976</v>
          </cell>
          <cell r="AG17">
            <v>151383</v>
          </cell>
          <cell r="AH17">
            <v>153650</v>
          </cell>
          <cell r="AI17">
            <v>156182</v>
          </cell>
          <cell r="AJ17">
            <v>157129</v>
          </cell>
          <cell r="AK17">
            <v>159813</v>
          </cell>
          <cell r="AL17">
            <v>161117</v>
          </cell>
          <cell r="AM17">
            <v>163870</v>
          </cell>
          <cell r="AN17">
            <v>163721</v>
          </cell>
          <cell r="AO17">
            <v>161709</v>
          </cell>
          <cell r="AP17">
            <v>160797</v>
          </cell>
          <cell r="AQ17">
            <v>160619</v>
          </cell>
          <cell r="AR17">
            <v>161604</v>
          </cell>
          <cell r="AS17">
            <v>162873</v>
          </cell>
          <cell r="AT17">
            <v>165317</v>
          </cell>
          <cell r="AU17">
            <v>166698</v>
          </cell>
          <cell r="AV17">
            <v>168448</v>
          </cell>
          <cell r="AW17">
            <v>171535</v>
          </cell>
          <cell r="AX17">
            <v>172816</v>
          </cell>
          <cell r="AY17">
            <v>174773</v>
          </cell>
          <cell r="AZ17">
            <v>178018</v>
          </cell>
          <cell r="BA17">
            <v>181034</v>
          </cell>
          <cell r="BB17">
            <v>184398</v>
          </cell>
          <cell r="BC17">
            <v>188440</v>
          </cell>
          <cell r="BD17">
            <v>191768</v>
          </cell>
          <cell r="BE17">
            <v>197585</v>
          </cell>
          <cell r="BF17">
            <v>203718</v>
          </cell>
          <cell r="BG17">
            <v>208266</v>
          </cell>
          <cell r="BH17">
            <v>211541</v>
          </cell>
          <cell r="BI17">
            <v>213037</v>
          </cell>
          <cell r="BJ17">
            <v>214992</v>
          </cell>
          <cell r="BK17">
            <v>216920</v>
          </cell>
          <cell r="BL17">
            <v>220284</v>
          </cell>
          <cell r="BM17">
            <v>223855</v>
          </cell>
          <cell r="BN17">
            <v>227709</v>
          </cell>
          <cell r="BO17">
            <v>234534</v>
          </cell>
          <cell r="BP17">
            <v>235041</v>
          </cell>
          <cell r="BQ17">
            <v>237163</v>
          </cell>
          <cell r="BR17">
            <v>237955</v>
          </cell>
          <cell r="BS17">
            <v>238190</v>
          </cell>
          <cell r="BT17">
            <v>230851</v>
          </cell>
          <cell r="BU17">
            <v>227484</v>
          </cell>
          <cell r="BV17">
            <v>223920</v>
          </cell>
          <cell r="BW17">
            <v>223088</v>
          </cell>
          <cell r="BX17">
            <v>222876</v>
          </cell>
          <cell r="BY17">
            <v>222966</v>
          </cell>
          <cell r="BZ17">
            <v>223747</v>
          </cell>
          <cell r="CA17">
            <v>224027</v>
          </cell>
          <cell r="CB17">
            <v>223511</v>
          </cell>
          <cell r="CC17">
            <v>226132</v>
          </cell>
          <cell r="CD17">
            <v>227595</v>
          </cell>
          <cell r="CE17">
            <v>229866</v>
          </cell>
          <cell r="CF17">
            <v>231926</v>
          </cell>
          <cell r="CG17">
            <v>233722</v>
          </cell>
        </row>
        <row r="18">
          <cell r="A18" t="str">
            <v>Смоленская область</v>
          </cell>
          <cell r="B18">
            <v>81625</v>
          </cell>
          <cell r="C18">
            <v>82539</v>
          </cell>
          <cell r="D18">
            <v>83742</v>
          </cell>
          <cell r="E18">
            <v>85388</v>
          </cell>
          <cell r="F18">
            <v>86679</v>
          </cell>
          <cell r="G18">
            <v>87670</v>
          </cell>
          <cell r="H18">
            <v>88727</v>
          </cell>
          <cell r="I18">
            <v>89971</v>
          </cell>
          <cell r="J18">
            <v>91194</v>
          </cell>
          <cell r="K18">
            <v>91849</v>
          </cell>
          <cell r="L18">
            <v>92580</v>
          </cell>
          <cell r="M18">
            <v>93233</v>
          </cell>
          <cell r="N18">
            <v>93657</v>
          </cell>
          <cell r="O18">
            <v>94494</v>
          </cell>
          <cell r="P18">
            <v>95879</v>
          </cell>
          <cell r="Q18">
            <v>95103</v>
          </cell>
          <cell r="R18">
            <v>95009</v>
          </cell>
          <cell r="S18">
            <v>95610</v>
          </cell>
          <cell r="T18">
            <v>96708</v>
          </cell>
          <cell r="U18">
            <v>98430</v>
          </cell>
          <cell r="V18">
            <v>100033</v>
          </cell>
          <cell r="W18">
            <v>101734</v>
          </cell>
          <cell r="X18">
            <v>102461</v>
          </cell>
          <cell r="Y18">
            <v>103189</v>
          </cell>
          <cell r="Z18">
            <v>103691</v>
          </cell>
          <cell r="AA18">
            <v>104864</v>
          </cell>
          <cell r="AB18">
            <v>106667</v>
          </cell>
          <cell r="AC18">
            <v>108434</v>
          </cell>
          <cell r="AD18">
            <v>110151</v>
          </cell>
          <cell r="AE18">
            <v>112551</v>
          </cell>
          <cell r="AF18">
            <v>114247</v>
          </cell>
          <cell r="AG18">
            <v>116353</v>
          </cell>
          <cell r="AH18">
            <v>117937</v>
          </cell>
          <cell r="AI18">
            <v>119561</v>
          </cell>
          <cell r="AJ18">
            <v>120826</v>
          </cell>
          <cell r="AK18">
            <v>122360</v>
          </cell>
          <cell r="AL18">
            <v>123079</v>
          </cell>
          <cell r="AM18">
            <v>124873</v>
          </cell>
          <cell r="AN18">
            <v>124600</v>
          </cell>
          <cell r="AO18">
            <v>123194</v>
          </cell>
          <cell r="AP18">
            <v>122548</v>
          </cell>
          <cell r="AQ18">
            <v>122629</v>
          </cell>
          <cell r="AR18">
            <v>123416</v>
          </cell>
          <cell r="AS18">
            <v>124183</v>
          </cell>
          <cell r="AT18">
            <v>125788</v>
          </cell>
          <cell r="AU18">
            <v>126750</v>
          </cell>
          <cell r="AV18">
            <v>128143</v>
          </cell>
          <cell r="AW18">
            <v>129504</v>
          </cell>
          <cell r="AX18">
            <v>130054</v>
          </cell>
          <cell r="AY18">
            <v>131185</v>
          </cell>
          <cell r="AZ18">
            <v>133184</v>
          </cell>
          <cell r="BA18">
            <v>135290</v>
          </cell>
          <cell r="BB18">
            <v>137448</v>
          </cell>
          <cell r="BC18">
            <v>139989</v>
          </cell>
          <cell r="BD18">
            <v>142715</v>
          </cell>
          <cell r="BE18">
            <v>146913</v>
          </cell>
          <cell r="BF18">
            <v>150749</v>
          </cell>
          <cell r="BG18">
            <v>153410</v>
          </cell>
          <cell r="BH18">
            <v>154692</v>
          </cell>
          <cell r="BI18">
            <v>154441</v>
          </cell>
          <cell r="BJ18">
            <v>155766</v>
          </cell>
          <cell r="BK18">
            <v>157204</v>
          </cell>
          <cell r="BL18">
            <v>159559</v>
          </cell>
          <cell r="BM18">
            <v>161758</v>
          </cell>
          <cell r="BN18">
            <v>164516</v>
          </cell>
          <cell r="BO18">
            <v>168061</v>
          </cell>
          <cell r="BP18">
            <v>167741</v>
          </cell>
          <cell r="BQ18">
            <v>168925</v>
          </cell>
          <cell r="BR18">
            <v>169533</v>
          </cell>
          <cell r="BS18">
            <v>169778</v>
          </cell>
          <cell r="BT18">
            <v>162219</v>
          </cell>
          <cell r="BU18">
            <v>158565</v>
          </cell>
          <cell r="BV18">
            <v>153553</v>
          </cell>
          <cell r="BW18">
            <v>153062</v>
          </cell>
          <cell r="BX18">
            <v>152983</v>
          </cell>
          <cell r="BY18">
            <v>152371</v>
          </cell>
          <cell r="BZ18">
            <v>152896</v>
          </cell>
          <cell r="CA18">
            <v>152594</v>
          </cell>
          <cell r="CB18">
            <v>151589</v>
          </cell>
          <cell r="CC18">
            <v>153191</v>
          </cell>
          <cell r="CD18">
            <v>153708</v>
          </cell>
          <cell r="CE18">
            <v>155125</v>
          </cell>
          <cell r="CF18">
            <v>155566</v>
          </cell>
          <cell r="CG18">
            <v>155644</v>
          </cell>
        </row>
        <row r="19">
          <cell r="A19" t="str">
            <v>Тамбовская область</v>
          </cell>
          <cell r="B19">
            <v>76727</v>
          </cell>
          <cell r="C19">
            <v>77694</v>
          </cell>
          <cell r="D19">
            <v>79073</v>
          </cell>
          <cell r="E19">
            <v>80775</v>
          </cell>
          <cell r="F19">
            <v>82032</v>
          </cell>
          <cell r="G19">
            <v>83257</v>
          </cell>
          <cell r="H19">
            <v>84357</v>
          </cell>
          <cell r="I19">
            <v>85690</v>
          </cell>
          <cell r="J19">
            <v>86778</v>
          </cell>
          <cell r="K19">
            <v>87220</v>
          </cell>
          <cell r="L19">
            <v>88166</v>
          </cell>
          <cell r="M19">
            <v>88649</v>
          </cell>
          <cell r="N19">
            <v>89241</v>
          </cell>
          <cell r="O19">
            <v>90032</v>
          </cell>
          <cell r="P19">
            <v>91401</v>
          </cell>
          <cell r="Q19">
            <v>90830</v>
          </cell>
          <cell r="R19">
            <v>90830</v>
          </cell>
          <cell r="S19">
            <v>91565</v>
          </cell>
          <cell r="T19">
            <v>92927</v>
          </cell>
          <cell r="U19">
            <v>94558</v>
          </cell>
          <cell r="V19">
            <v>96069</v>
          </cell>
          <cell r="W19">
            <v>97702</v>
          </cell>
          <cell r="X19">
            <v>98321</v>
          </cell>
          <cell r="Y19">
            <v>98870</v>
          </cell>
          <cell r="Z19">
            <v>99517</v>
          </cell>
          <cell r="AA19">
            <v>100675</v>
          </cell>
          <cell r="AB19">
            <v>102568</v>
          </cell>
          <cell r="AC19">
            <v>104572</v>
          </cell>
          <cell r="AD19">
            <v>106361</v>
          </cell>
          <cell r="AE19">
            <v>108284</v>
          </cell>
          <cell r="AF19">
            <v>109961</v>
          </cell>
          <cell r="AG19">
            <v>111936</v>
          </cell>
          <cell r="AH19">
            <v>113409</v>
          </cell>
          <cell r="AI19">
            <v>115220</v>
          </cell>
          <cell r="AJ19">
            <v>116464</v>
          </cell>
          <cell r="AK19">
            <v>117984</v>
          </cell>
          <cell r="AL19">
            <v>118697</v>
          </cell>
          <cell r="AM19">
            <v>120010</v>
          </cell>
          <cell r="AN19">
            <v>119453</v>
          </cell>
          <cell r="AO19">
            <v>118027</v>
          </cell>
          <cell r="AP19">
            <v>117427</v>
          </cell>
          <cell r="AQ19">
            <v>117457</v>
          </cell>
          <cell r="AR19">
            <v>118296</v>
          </cell>
          <cell r="AS19">
            <v>119007</v>
          </cell>
          <cell r="AT19">
            <v>120555</v>
          </cell>
          <cell r="AU19">
            <v>121476</v>
          </cell>
          <cell r="AV19">
            <v>122912</v>
          </cell>
          <cell r="AW19">
            <v>124142</v>
          </cell>
          <cell r="AX19">
            <v>124814</v>
          </cell>
          <cell r="AY19">
            <v>125653</v>
          </cell>
          <cell r="AZ19">
            <v>127701</v>
          </cell>
          <cell r="BA19">
            <v>129693</v>
          </cell>
          <cell r="BB19">
            <v>131917</v>
          </cell>
          <cell r="BC19">
            <v>134565</v>
          </cell>
          <cell r="BD19">
            <v>137039</v>
          </cell>
          <cell r="BE19">
            <v>140876</v>
          </cell>
          <cell r="BF19">
            <v>144262</v>
          </cell>
          <cell r="BG19">
            <v>147189</v>
          </cell>
          <cell r="BH19">
            <v>148807</v>
          </cell>
          <cell r="BI19">
            <v>147911</v>
          </cell>
          <cell r="BJ19">
            <v>149243</v>
          </cell>
          <cell r="BK19">
            <v>150360</v>
          </cell>
          <cell r="BL19">
            <v>152974</v>
          </cell>
          <cell r="BM19">
            <v>155975</v>
          </cell>
          <cell r="BN19">
            <v>158715</v>
          </cell>
          <cell r="BO19">
            <v>161853</v>
          </cell>
          <cell r="BP19">
            <v>161682</v>
          </cell>
          <cell r="BQ19">
            <v>163193</v>
          </cell>
          <cell r="BR19">
            <v>163514</v>
          </cell>
          <cell r="BS19">
            <v>163381</v>
          </cell>
          <cell r="BT19">
            <v>155247</v>
          </cell>
          <cell r="BU19">
            <v>152329</v>
          </cell>
          <cell r="BV19">
            <v>147262</v>
          </cell>
          <cell r="BW19">
            <v>146364</v>
          </cell>
          <cell r="BX19">
            <v>146207</v>
          </cell>
          <cell r="BY19">
            <v>146016</v>
          </cell>
          <cell r="BZ19">
            <v>146488</v>
          </cell>
          <cell r="CA19">
            <v>146334</v>
          </cell>
          <cell r="CB19">
            <v>145350</v>
          </cell>
          <cell r="CC19">
            <v>147020</v>
          </cell>
          <cell r="CD19">
            <v>147777</v>
          </cell>
          <cell r="CE19">
            <v>148723</v>
          </cell>
          <cell r="CF19">
            <v>149286</v>
          </cell>
          <cell r="CG19">
            <v>149764</v>
          </cell>
        </row>
        <row r="20">
          <cell r="A20" t="str">
            <v>Тверская область</v>
          </cell>
          <cell r="B20">
            <v>116798</v>
          </cell>
          <cell r="C20">
            <v>118237</v>
          </cell>
          <cell r="D20">
            <v>120324</v>
          </cell>
          <cell r="E20">
            <v>123094</v>
          </cell>
          <cell r="F20">
            <v>125221</v>
          </cell>
          <cell r="G20">
            <v>126962</v>
          </cell>
          <cell r="H20">
            <v>128794</v>
          </cell>
          <cell r="I20">
            <v>130949</v>
          </cell>
          <cell r="J20">
            <v>133196</v>
          </cell>
          <cell r="K20">
            <v>134584</v>
          </cell>
          <cell r="L20">
            <v>136376</v>
          </cell>
          <cell r="M20">
            <v>137902</v>
          </cell>
          <cell r="N20">
            <v>138796</v>
          </cell>
          <cell r="O20">
            <v>140346</v>
          </cell>
          <cell r="P20">
            <v>142313</v>
          </cell>
          <cell r="Q20">
            <v>141534</v>
          </cell>
          <cell r="R20">
            <v>141591</v>
          </cell>
          <cell r="S20">
            <v>142826</v>
          </cell>
          <cell r="T20">
            <v>145067</v>
          </cell>
          <cell r="U20">
            <v>147781</v>
          </cell>
          <cell r="V20">
            <v>150551</v>
          </cell>
          <cell r="W20">
            <v>153788</v>
          </cell>
          <cell r="X20">
            <v>154662</v>
          </cell>
          <cell r="Y20">
            <v>155179</v>
          </cell>
          <cell r="Z20">
            <v>156227</v>
          </cell>
          <cell r="AA20">
            <v>158245</v>
          </cell>
          <cell r="AB20">
            <v>160894</v>
          </cell>
          <cell r="AC20">
            <v>164030</v>
          </cell>
          <cell r="AD20">
            <v>166762</v>
          </cell>
          <cell r="AE20">
            <v>170375</v>
          </cell>
          <cell r="AF20">
            <v>173208</v>
          </cell>
          <cell r="AG20">
            <v>176171</v>
          </cell>
          <cell r="AH20">
            <v>178875</v>
          </cell>
          <cell r="AI20">
            <v>181952</v>
          </cell>
          <cell r="AJ20">
            <v>183217</v>
          </cell>
          <cell r="AK20">
            <v>185581</v>
          </cell>
          <cell r="AL20">
            <v>186959</v>
          </cell>
          <cell r="AM20">
            <v>189839</v>
          </cell>
          <cell r="AN20">
            <v>189217</v>
          </cell>
          <cell r="AO20">
            <v>187092</v>
          </cell>
          <cell r="AP20">
            <v>186001</v>
          </cell>
          <cell r="AQ20">
            <v>186291</v>
          </cell>
          <cell r="AR20">
            <v>187808</v>
          </cell>
          <cell r="AS20">
            <v>188857</v>
          </cell>
          <cell r="AT20">
            <v>191886</v>
          </cell>
          <cell r="AU20">
            <v>193821</v>
          </cell>
          <cell r="AV20">
            <v>195658</v>
          </cell>
          <cell r="AW20">
            <v>199694</v>
          </cell>
          <cell r="AX20">
            <v>200634</v>
          </cell>
          <cell r="AY20">
            <v>202402</v>
          </cell>
          <cell r="AZ20">
            <v>205732</v>
          </cell>
          <cell r="BA20">
            <v>209600</v>
          </cell>
          <cell r="BB20">
            <v>213549</v>
          </cell>
          <cell r="BC20">
            <v>217584</v>
          </cell>
          <cell r="BD20">
            <v>220151</v>
          </cell>
          <cell r="BE20">
            <v>226869</v>
          </cell>
          <cell r="BF20">
            <v>233064</v>
          </cell>
          <cell r="BG20">
            <v>238174</v>
          </cell>
          <cell r="BH20">
            <v>241187</v>
          </cell>
          <cell r="BI20">
            <v>241279</v>
          </cell>
          <cell r="BJ20">
            <v>242555</v>
          </cell>
          <cell r="BK20">
            <v>243488</v>
          </cell>
          <cell r="BL20">
            <v>247712</v>
          </cell>
          <cell r="BM20">
            <v>250750</v>
          </cell>
          <cell r="BN20">
            <v>254773</v>
          </cell>
          <cell r="BO20">
            <v>260184</v>
          </cell>
          <cell r="BP20">
            <v>259450</v>
          </cell>
          <cell r="BQ20">
            <v>261750</v>
          </cell>
          <cell r="BR20">
            <v>262446</v>
          </cell>
          <cell r="BS20">
            <v>262222</v>
          </cell>
          <cell r="BT20">
            <v>252637</v>
          </cell>
          <cell r="BU20">
            <v>248151</v>
          </cell>
          <cell r="BV20">
            <v>243556</v>
          </cell>
          <cell r="BW20">
            <v>242477</v>
          </cell>
          <cell r="BX20">
            <v>242413</v>
          </cell>
          <cell r="BY20">
            <v>242528</v>
          </cell>
          <cell r="BZ20">
            <v>243622</v>
          </cell>
          <cell r="CA20">
            <v>243539</v>
          </cell>
          <cell r="CB20">
            <v>242195</v>
          </cell>
          <cell r="CC20">
            <v>244456</v>
          </cell>
          <cell r="CD20">
            <v>246039</v>
          </cell>
          <cell r="CE20">
            <v>247924</v>
          </cell>
          <cell r="CF20">
            <v>248768</v>
          </cell>
          <cell r="CG20">
            <v>248818</v>
          </cell>
        </row>
        <row r="21">
          <cell r="A21" t="str">
            <v>Тульская область</v>
          </cell>
          <cell r="B21">
            <v>142924</v>
          </cell>
          <cell r="C21">
            <v>144869</v>
          </cell>
          <cell r="D21">
            <v>147232</v>
          </cell>
          <cell r="E21">
            <v>150219</v>
          </cell>
          <cell r="F21">
            <v>152697</v>
          </cell>
          <cell r="G21">
            <v>154727</v>
          </cell>
          <cell r="H21">
            <v>156659</v>
          </cell>
          <cell r="I21">
            <v>159215</v>
          </cell>
          <cell r="J21">
            <v>161944</v>
          </cell>
          <cell r="K21">
            <v>162565</v>
          </cell>
          <cell r="L21">
            <v>164663</v>
          </cell>
          <cell r="M21">
            <v>166324</v>
          </cell>
          <cell r="N21">
            <v>167640</v>
          </cell>
          <cell r="O21">
            <v>169542</v>
          </cell>
          <cell r="P21">
            <v>171985</v>
          </cell>
          <cell r="Q21">
            <v>170452</v>
          </cell>
          <cell r="R21">
            <v>170142</v>
          </cell>
          <cell r="S21">
            <v>171631</v>
          </cell>
          <cell r="T21">
            <v>174428</v>
          </cell>
          <cell r="U21">
            <v>177456</v>
          </cell>
          <cell r="V21">
            <v>180145</v>
          </cell>
          <cell r="W21">
            <v>183541</v>
          </cell>
          <cell r="X21">
            <v>184339</v>
          </cell>
          <cell r="Y21">
            <v>185006</v>
          </cell>
          <cell r="Z21">
            <v>186152</v>
          </cell>
          <cell r="AA21">
            <v>188191</v>
          </cell>
          <cell r="AB21">
            <v>191973</v>
          </cell>
          <cell r="AC21">
            <v>195769</v>
          </cell>
          <cell r="AD21">
            <v>199302</v>
          </cell>
          <cell r="AE21">
            <v>203702</v>
          </cell>
          <cell r="AF21">
            <v>207277</v>
          </cell>
          <cell r="AG21">
            <v>211312</v>
          </cell>
          <cell r="AH21">
            <v>214935</v>
          </cell>
          <cell r="AI21">
            <v>218631</v>
          </cell>
          <cell r="AJ21">
            <v>220647</v>
          </cell>
          <cell r="AK21">
            <v>224200</v>
          </cell>
          <cell r="AL21">
            <v>226199</v>
          </cell>
          <cell r="AM21">
            <v>229561</v>
          </cell>
          <cell r="AN21">
            <v>229732</v>
          </cell>
          <cell r="AO21">
            <v>227309</v>
          </cell>
          <cell r="AP21">
            <v>226167</v>
          </cell>
          <cell r="AQ21">
            <v>226548</v>
          </cell>
          <cell r="AR21">
            <v>228391</v>
          </cell>
          <cell r="AS21">
            <v>230723</v>
          </cell>
          <cell r="AT21">
            <v>233672</v>
          </cell>
          <cell r="AU21">
            <v>235719</v>
          </cell>
          <cell r="AV21">
            <v>238625</v>
          </cell>
          <cell r="AW21">
            <v>241437</v>
          </cell>
          <cell r="AX21">
            <v>242860</v>
          </cell>
          <cell r="AY21">
            <v>245351</v>
          </cell>
          <cell r="AZ21">
            <v>249693</v>
          </cell>
          <cell r="BA21">
            <v>254416</v>
          </cell>
          <cell r="BB21">
            <v>259533</v>
          </cell>
          <cell r="BC21">
            <v>264886</v>
          </cell>
          <cell r="BD21">
            <v>269061</v>
          </cell>
          <cell r="BE21">
            <v>278095</v>
          </cell>
          <cell r="BF21">
            <v>286596</v>
          </cell>
          <cell r="BG21">
            <v>293842</v>
          </cell>
          <cell r="BH21">
            <v>299609</v>
          </cell>
          <cell r="BI21">
            <v>300099</v>
          </cell>
          <cell r="BJ21">
            <v>302726</v>
          </cell>
          <cell r="BK21">
            <v>305690</v>
          </cell>
          <cell r="BL21">
            <v>311613</v>
          </cell>
          <cell r="BM21">
            <v>317409</v>
          </cell>
          <cell r="BN21">
            <v>323934</v>
          </cell>
          <cell r="BO21">
            <v>333388</v>
          </cell>
          <cell r="BP21">
            <v>335506</v>
          </cell>
          <cell r="BQ21">
            <v>339821</v>
          </cell>
          <cell r="BR21">
            <v>341732</v>
          </cell>
          <cell r="BS21">
            <v>343498</v>
          </cell>
          <cell r="BT21">
            <v>330391</v>
          </cell>
          <cell r="BU21">
            <v>323899</v>
          </cell>
          <cell r="BV21">
            <v>316359</v>
          </cell>
          <cell r="BW21">
            <v>314923</v>
          </cell>
          <cell r="BX21">
            <v>315045</v>
          </cell>
          <cell r="BY21">
            <v>315320</v>
          </cell>
          <cell r="BZ21">
            <v>316342</v>
          </cell>
          <cell r="CA21">
            <v>316188</v>
          </cell>
          <cell r="CB21">
            <v>314982</v>
          </cell>
          <cell r="CC21">
            <v>318035</v>
          </cell>
          <cell r="CD21">
            <v>320008</v>
          </cell>
          <cell r="CE21">
            <v>324076</v>
          </cell>
          <cell r="CF21">
            <v>326942</v>
          </cell>
          <cell r="CG21">
            <v>329712</v>
          </cell>
        </row>
        <row r="22">
          <cell r="A22" t="str">
            <v>Ярославская область</v>
          </cell>
          <cell r="B22">
            <v>102331</v>
          </cell>
          <cell r="C22">
            <v>103665</v>
          </cell>
          <cell r="D22">
            <v>104851</v>
          </cell>
          <cell r="E22">
            <v>107031</v>
          </cell>
          <cell r="F22">
            <v>108484</v>
          </cell>
          <cell r="G22">
            <v>109748</v>
          </cell>
          <cell r="H22">
            <v>110412</v>
          </cell>
          <cell r="I22">
            <v>112112</v>
          </cell>
          <cell r="J22">
            <v>113834</v>
          </cell>
          <cell r="K22">
            <v>114204</v>
          </cell>
          <cell r="L22">
            <v>115344</v>
          </cell>
          <cell r="M22">
            <v>116492</v>
          </cell>
          <cell r="N22">
            <v>117394</v>
          </cell>
          <cell r="O22">
            <v>118863</v>
          </cell>
          <cell r="P22">
            <v>120817</v>
          </cell>
          <cell r="Q22">
            <v>119707</v>
          </cell>
          <cell r="R22">
            <v>119784</v>
          </cell>
          <cell r="S22">
            <v>120669</v>
          </cell>
          <cell r="T22">
            <v>122471</v>
          </cell>
          <cell r="U22">
            <v>124432</v>
          </cell>
          <cell r="V22">
            <v>126285</v>
          </cell>
          <cell r="W22">
            <v>128588</v>
          </cell>
          <cell r="X22">
            <v>129068</v>
          </cell>
          <cell r="Y22">
            <v>129742</v>
          </cell>
          <cell r="Z22">
            <v>130461</v>
          </cell>
          <cell r="AA22">
            <v>132041</v>
          </cell>
          <cell r="AB22">
            <v>134649</v>
          </cell>
          <cell r="AC22">
            <v>137740</v>
          </cell>
          <cell r="AD22">
            <v>140147</v>
          </cell>
          <cell r="AE22">
            <v>143377</v>
          </cell>
          <cell r="AF22">
            <v>145888</v>
          </cell>
          <cell r="AG22">
            <v>148317</v>
          </cell>
          <cell r="AH22">
            <v>150353</v>
          </cell>
          <cell r="AI22">
            <v>152855</v>
          </cell>
          <cell r="AJ22">
            <v>153050</v>
          </cell>
          <cell r="AK22">
            <v>155861</v>
          </cell>
          <cell r="AL22">
            <v>157154</v>
          </cell>
          <cell r="AM22">
            <v>159956</v>
          </cell>
          <cell r="AN22">
            <v>159792</v>
          </cell>
          <cell r="AO22">
            <v>158212</v>
          </cell>
          <cell r="AP22">
            <v>157452</v>
          </cell>
          <cell r="AQ22">
            <v>157759</v>
          </cell>
          <cell r="AR22">
            <v>158791</v>
          </cell>
          <cell r="AS22">
            <v>160156</v>
          </cell>
          <cell r="AT22">
            <v>162870</v>
          </cell>
          <cell r="AU22">
            <v>164573</v>
          </cell>
          <cell r="AV22">
            <v>166460</v>
          </cell>
          <cell r="AW22">
            <v>169064</v>
          </cell>
          <cell r="AX22">
            <v>169644</v>
          </cell>
          <cell r="AY22">
            <v>171320</v>
          </cell>
          <cell r="AZ22">
            <v>174837</v>
          </cell>
          <cell r="BA22">
            <v>178114</v>
          </cell>
          <cell r="BB22">
            <v>181652</v>
          </cell>
          <cell r="BC22">
            <v>185273</v>
          </cell>
          <cell r="BD22">
            <v>188286</v>
          </cell>
          <cell r="BE22">
            <v>194675</v>
          </cell>
          <cell r="BF22">
            <v>200914</v>
          </cell>
          <cell r="BG22">
            <v>205327</v>
          </cell>
          <cell r="BH22">
            <v>208402</v>
          </cell>
          <cell r="BI22">
            <v>208930</v>
          </cell>
          <cell r="BJ22">
            <v>210322</v>
          </cell>
          <cell r="BK22">
            <v>211811</v>
          </cell>
          <cell r="BL22">
            <v>215652</v>
          </cell>
          <cell r="BM22">
            <v>219033</v>
          </cell>
          <cell r="BN22">
            <v>223093</v>
          </cell>
          <cell r="BO22">
            <v>228192</v>
          </cell>
          <cell r="BP22">
            <v>228154</v>
          </cell>
          <cell r="BQ22">
            <v>230362</v>
          </cell>
          <cell r="BR22">
            <v>231835</v>
          </cell>
          <cell r="BS22">
            <v>232058</v>
          </cell>
          <cell r="BT22">
            <v>225862</v>
          </cell>
          <cell r="BU22">
            <v>222375</v>
          </cell>
          <cell r="BV22">
            <v>220382</v>
          </cell>
          <cell r="BW22">
            <v>219743</v>
          </cell>
          <cell r="BX22">
            <v>219848</v>
          </cell>
          <cell r="BY22">
            <v>221105</v>
          </cell>
          <cell r="BZ22">
            <v>221915</v>
          </cell>
          <cell r="CA22">
            <v>221687</v>
          </cell>
          <cell r="CB22">
            <v>221063</v>
          </cell>
          <cell r="CC22">
            <v>223286</v>
          </cell>
          <cell r="CD22">
            <v>224646</v>
          </cell>
          <cell r="CE22">
            <v>226218</v>
          </cell>
          <cell r="CF22">
            <v>227114</v>
          </cell>
          <cell r="CG22">
            <v>227569</v>
          </cell>
        </row>
        <row r="23">
          <cell r="A23" t="str">
            <v>г. Москва</v>
          </cell>
          <cell r="B23">
            <v>1708574</v>
          </cell>
          <cell r="C23">
            <v>1734715</v>
          </cell>
          <cell r="D23">
            <v>1763307</v>
          </cell>
          <cell r="E23">
            <v>1797935</v>
          </cell>
          <cell r="F23">
            <v>1829990</v>
          </cell>
          <cell r="G23">
            <v>1859792</v>
          </cell>
          <cell r="H23">
            <v>1887551</v>
          </cell>
          <cell r="I23">
            <v>1927003</v>
          </cell>
          <cell r="J23">
            <v>1961472</v>
          </cell>
          <cell r="K23">
            <v>1987262</v>
          </cell>
          <cell r="L23">
            <v>2021465</v>
          </cell>
          <cell r="M23">
            <v>2038002</v>
          </cell>
          <cell r="N23">
            <v>2060274</v>
          </cell>
          <cell r="O23">
            <v>2092906</v>
          </cell>
          <cell r="P23">
            <v>2138374</v>
          </cell>
          <cell r="Q23">
            <v>2113491</v>
          </cell>
          <cell r="R23">
            <v>2104440</v>
          </cell>
          <cell r="S23">
            <v>2130498</v>
          </cell>
          <cell r="T23">
            <v>2166342</v>
          </cell>
          <cell r="U23">
            <v>2214120</v>
          </cell>
          <cell r="V23">
            <v>2269451</v>
          </cell>
          <cell r="W23">
            <v>2330303</v>
          </cell>
          <cell r="X23">
            <v>2359490</v>
          </cell>
          <cell r="Y23">
            <v>2347908</v>
          </cell>
          <cell r="Z23">
            <v>2379779</v>
          </cell>
          <cell r="AA23">
            <v>2422565</v>
          </cell>
          <cell r="AB23">
            <v>2487177</v>
          </cell>
          <cell r="AC23">
            <v>2539925</v>
          </cell>
          <cell r="AD23">
            <v>2610966</v>
          </cell>
          <cell r="AE23">
            <v>2687784</v>
          </cell>
          <cell r="AF23">
            <v>2738389</v>
          </cell>
          <cell r="AG23">
            <v>2807477</v>
          </cell>
          <cell r="AH23">
            <v>2895420</v>
          </cell>
          <cell r="AI23">
            <v>2923942</v>
          </cell>
          <cell r="AJ23">
            <v>2968117</v>
          </cell>
          <cell r="AK23">
            <v>3017864</v>
          </cell>
          <cell r="AL23">
            <v>3050877</v>
          </cell>
          <cell r="AM23">
            <v>3130298</v>
          </cell>
          <cell r="AN23">
            <v>3143631</v>
          </cell>
          <cell r="AO23">
            <v>3107019</v>
          </cell>
          <cell r="AP23">
            <v>3112016</v>
          </cell>
          <cell r="AQ23">
            <v>3138498</v>
          </cell>
          <cell r="AR23">
            <v>3184851</v>
          </cell>
          <cell r="AS23">
            <v>3227948</v>
          </cell>
          <cell r="AT23">
            <v>3285331</v>
          </cell>
          <cell r="AU23">
            <v>3307449</v>
          </cell>
          <cell r="AV23">
            <v>3342963</v>
          </cell>
          <cell r="AW23">
            <v>3363473</v>
          </cell>
          <cell r="AX23">
            <v>3381016</v>
          </cell>
          <cell r="AY23">
            <v>3410280</v>
          </cell>
          <cell r="AZ23">
            <v>3463816</v>
          </cell>
          <cell r="BA23">
            <v>3505411</v>
          </cell>
          <cell r="BB23">
            <v>3565759</v>
          </cell>
          <cell r="BC23">
            <v>3630092</v>
          </cell>
          <cell r="BD23">
            <v>3686325</v>
          </cell>
          <cell r="BE23">
            <v>3808853</v>
          </cell>
          <cell r="BF23">
            <v>3915623</v>
          </cell>
          <cell r="BG23">
            <v>3995200</v>
          </cell>
          <cell r="BH23">
            <v>4045683</v>
          </cell>
          <cell r="BI23">
            <v>4035083</v>
          </cell>
          <cell r="BJ23">
            <v>4057139</v>
          </cell>
          <cell r="BK23">
            <v>4088930</v>
          </cell>
          <cell r="BL23">
            <v>4154701</v>
          </cell>
          <cell r="BM23">
            <v>4202862</v>
          </cell>
          <cell r="BN23">
            <v>4250108</v>
          </cell>
          <cell r="BO23">
            <v>4345460</v>
          </cell>
          <cell r="BP23">
            <v>4353159</v>
          </cell>
          <cell r="BQ23">
            <v>4390744</v>
          </cell>
          <cell r="BR23">
            <v>4394472</v>
          </cell>
          <cell r="BS23">
            <v>4333383</v>
          </cell>
          <cell r="BT23">
            <v>4261310</v>
          </cell>
          <cell r="BU23">
            <v>4187811</v>
          </cell>
          <cell r="BV23">
            <v>4208666</v>
          </cell>
          <cell r="BW23">
            <v>4209311</v>
          </cell>
          <cell r="BX23">
            <v>4218232</v>
          </cell>
          <cell r="BY23">
            <v>4223317</v>
          </cell>
          <cell r="BZ23">
            <v>4239331</v>
          </cell>
          <cell r="CA23">
            <v>4248421</v>
          </cell>
          <cell r="CB23">
            <v>4265347</v>
          </cell>
          <cell r="CC23">
            <v>4295817</v>
          </cell>
          <cell r="CD23">
            <v>4333273</v>
          </cell>
          <cell r="CE23">
            <v>4370468</v>
          </cell>
          <cell r="CF23">
            <v>4400824</v>
          </cell>
          <cell r="CG23">
            <v>4409128</v>
          </cell>
        </row>
        <row r="24">
          <cell r="A24" t="str">
            <v>СЕВЕРО-ЗАПАДНЫЙ ФЕДЕРАЛЬНЫЙ ОКРУГ</v>
          </cell>
          <cell r="B24">
            <v>1766395</v>
          </cell>
          <cell r="C24">
            <v>1792677</v>
          </cell>
          <cell r="D24">
            <v>1824880</v>
          </cell>
          <cell r="E24">
            <v>1864787</v>
          </cell>
          <cell r="F24">
            <v>1896153</v>
          </cell>
          <cell r="G24">
            <v>1924474</v>
          </cell>
          <cell r="H24">
            <v>1949267</v>
          </cell>
          <cell r="I24">
            <v>1986993</v>
          </cell>
          <cell r="J24">
            <v>2019011</v>
          </cell>
          <cell r="K24">
            <v>2035677</v>
          </cell>
          <cell r="L24">
            <v>2063794</v>
          </cell>
          <cell r="M24">
            <v>2087655</v>
          </cell>
          <cell r="N24">
            <v>2105763</v>
          </cell>
          <cell r="O24">
            <v>2132822</v>
          </cell>
          <cell r="P24">
            <v>2168141</v>
          </cell>
          <cell r="Q24">
            <v>2146399</v>
          </cell>
          <cell r="R24">
            <v>2152493</v>
          </cell>
          <cell r="S24">
            <v>2176791</v>
          </cell>
          <cell r="T24">
            <v>2212594</v>
          </cell>
          <cell r="U24">
            <v>2255663</v>
          </cell>
          <cell r="V24">
            <v>2299583</v>
          </cell>
          <cell r="W24">
            <v>2344566</v>
          </cell>
          <cell r="X24">
            <v>2359033</v>
          </cell>
          <cell r="Y24">
            <v>2376938</v>
          </cell>
          <cell r="Z24">
            <v>2395241</v>
          </cell>
          <cell r="AA24">
            <v>2431214</v>
          </cell>
          <cell r="AB24">
            <v>2479253</v>
          </cell>
          <cell r="AC24">
            <v>2535048</v>
          </cell>
          <cell r="AD24">
            <v>2590206</v>
          </cell>
          <cell r="AE24">
            <v>2650174</v>
          </cell>
          <cell r="AF24">
            <v>2693413</v>
          </cell>
          <cell r="AG24">
            <v>2745866</v>
          </cell>
          <cell r="AH24">
            <v>2793619</v>
          </cell>
          <cell r="AI24">
            <v>2841070</v>
          </cell>
          <cell r="AJ24">
            <v>2871340</v>
          </cell>
          <cell r="AK24">
            <v>2913112</v>
          </cell>
          <cell r="AL24">
            <v>2943747</v>
          </cell>
          <cell r="AM24">
            <v>2995503</v>
          </cell>
          <cell r="AN24">
            <v>2995638</v>
          </cell>
          <cell r="AO24">
            <v>2970493</v>
          </cell>
          <cell r="AP24">
            <v>2962384</v>
          </cell>
          <cell r="AQ24">
            <v>2973818</v>
          </cell>
          <cell r="AR24">
            <v>3001326</v>
          </cell>
          <cell r="AS24">
            <v>3028395</v>
          </cell>
          <cell r="AT24">
            <v>3073462</v>
          </cell>
          <cell r="AU24">
            <v>3098700</v>
          </cell>
          <cell r="AV24">
            <v>3129777</v>
          </cell>
          <cell r="AW24">
            <v>3162898</v>
          </cell>
          <cell r="AX24">
            <v>3175614</v>
          </cell>
          <cell r="AY24">
            <v>3201331</v>
          </cell>
          <cell r="AZ24">
            <v>3248073</v>
          </cell>
          <cell r="BA24">
            <v>3297739</v>
          </cell>
          <cell r="BB24">
            <v>3353581</v>
          </cell>
          <cell r="BC24">
            <v>3410821</v>
          </cell>
          <cell r="BD24">
            <v>3459791</v>
          </cell>
          <cell r="BE24">
            <v>3555302</v>
          </cell>
          <cell r="BF24">
            <v>3645263</v>
          </cell>
          <cell r="BG24">
            <v>3714538</v>
          </cell>
          <cell r="BH24">
            <v>3755158</v>
          </cell>
          <cell r="BI24">
            <v>3752053</v>
          </cell>
          <cell r="BJ24">
            <v>3770537</v>
          </cell>
          <cell r="BK24">
            <v>3795188</v>
          </cell>
          <cell r="BL24">
            <v>3855079</v>
          </cell>
          <cell r="BM24">
            <v>3892641</v>
          </cell>
          <cell r="BN24">
            <v>3938740</v>
          </cell>
          <cell r="BO24">
            <v>4015300</v>
          </cell>
          <cell r="BP24">
            <v>4010421</v>
          </cell>
          <cell r="BQ24">
            <v>4042399</v>
          </cell>
          <cell r="BR24">
            <v>4039781</v>
          </cell>
          <cell r="BS24">
            <v>3999055</v>
          </cell>
          <cell r="BT24">
            <v>3912936</v>
          </cell>
          <cell r="BU24">
            <v>3850036</v>
          </cell>
          <cell r="BV24">
            <v>3836755</v>
          </cell>
          <cell r="BW24">
            <v>3823161</v>
          </cell>
          <cell r="BX24">
            <v>3822527</v>
          </cell>
          <cell r="BY24">
            <v>3827040</v>
          </cell>
          <cell r="BZ24">
            <v>3841077</v>
          </cell>
          <cell r="CA24">
            <v>3847237</v>
          </cell>
          <cell r="CB24">
            <v>3838782</v>
          </cell>
          <cell r="CC24">
            <v>3872592</v>
          </cell>
          <cell r="CD24">
            <v>3904403</v>
          </cell>
          <cell r="CE24">
            <v>3940289</v>
          </cell>
          <cell r="CF24">
            <v>3965178</v>
          </cell>
          <cell r="CG24">
            <v>3990251</v>
          </cell>
        </row>
        <row r="25">
          <cell r="A25" t="str">
            <v>Республика Карелия</v>
          </cell>
          <cell r="B25">
            <v>70226</v>
          </cell>
          <cell r="C25">
            <v>70981</v>
          </cell>
          <cell r="D25">
            <v>71792</v>
          </cell>
          <cell r="E25">
            <v>73214</v>
          </cell>
          <cell r="F25">
            <v>74211</v>
          </cell>
          <cell r="G25">
            <v>74968</v>
          </cell>
          <cell r="H25">
            <v>75694</v>
          </cell>
          <cell r="I25">
            <v>76887</v>
          </cell>
          <cell r="J25">
            <v>78342</v>
          </cell>
          <cell r="K25">
            <v>78710</v>
          </cell>
          <cell r="L25">
            <v>79585</v>
          </cell>
          <cell r="M25">
            <v>80495</v>
          </cell>
          <cell r="N25">
            <v>80895</v>
          </cell>
          <cell r="O25">
            <v>81653</v>
          </cell>
          <cell r="P25">
            <v>82691</v>
          </cell>
          <cell r="Q25">
            <v>82032</v>
          </cell>
          <cell r="R25">
            <v>82639</v>
          </cell>
          <cell r="S25">
            <v>83590</v>
          </cell>
          <cell r="T25">
            <v>84822</v>
          </cell>
          <cell r="U25">
            <v>86258</v>
          </cell>
          <cell r="V25">
            <v>87821</v>
          </cell>
          <cell r="W25">
            <v>89413</v>
          </cell>
          <cell r="X25">
            <v>89427</v>
          </cell>
          <cell r="Y25">
            <v>89952</v>
          </cell>
          <cell r="Z25">
            <v>90265</v>
          </cell>
          <cell r="AA25">
            <v>91135</v>
          </cell>
          <cell r="AB25">
            <v>92715</v>
          </cell>
          <cell r="AC25">
            <v>94382</v>
          </cell>
          <cell r="AD25">
            <v>96230</v>
          </cell>
          <cell r="AE25">
            <v>98271</v>
          </cell>
          <cell r="AF25">
            <v>99606</v>
          </cell>
          <cell r="AG25">
            <v>101205</v>
          </cell>
          <cell r="AH25">
            <v>102517</v>
          </cell>
          <cell r="AI25">
            <v>104165</v>
          </cell>
          <cell r="AJ25">
            <v>105221</v>
          </cell>
          <cell r="AK25">
            <v>106087</v>
          </cell>
          <cell r="AL25">
            <v>106784</v>
          </cell>
          <cell r="AM25">
            <v>108088</v>
          </cell>
          <cell r="AN25">
            <v>107709</v>
          </cell>
          <cell r="AO25">
            <v>106646</v>
          </cell>
          <cell r="AP25">
            <v>106031</v>
          </cell>
          <cell r="AQ25">
            <v>105956</v>
          </cell>
          <cell r="AR25">
            <v>106508</v>
          </cell>
          <cell r="AS25">
            <v>106825</v>
          </cell>
          <cell r="AT25">
            <v>108370</v>
          </cell>
          <cell r="AU25">
            <v>109288</v>
          </cell>
          <cell r="AV25">
            <v>111648</v>
          </cell>
          <cell r="AW25">
            <v>113608</v>
          </cell>
          <cell r="AX25">
            <v>114064</v>
          </cell>
          <cell r="AY25">
            <v>114668</v>
          </cell>
          <cell r="AZ25">
            <v>115182</v>
          </cell>
          <cell r="BA25">
            <v>116652</v>
          </cell>
          <cell r="BB25">
            <v>118967</v>
          </cell>
          <cell r="BC25">
            <v>120885</v>
          </cell>
          <cell r="BD25">
            <v>122449</v>
          </cell>
          <cell r="BE25">
            <v>125799</v>
          </cell>
          <cell r="BF25">
            <v>128979</v>
          </cell>
          <cell r="BG25">
            <v>131368</v>
          </cell>
          <cell r="BH25">
            <v>132660</v>
          </cell>
          <cell r="BI25">
            <v>131956</v>
          </cell>
          <cell r="BJ25">
            <v>131066</v>
          </cell>
          <cell r="BK25">
            <v>131772</v>
          </cell>
          <cell r="BL25">
            <v>133371</v>
          </cell>
          <cell r="BM25">
            <v>135014</v>
          </cell>
          <cell r="BN25">
            <v>137239</v>
          </cell>
          <cell r="BO25">
            <v>139847</v>
          </cell>
          <cell r="BP25">
            <v>139911</v>
          </cell>
          <cell r="BQ25">
            <v>140909</v>
          </cell>
          <cell r="BR25">
            <v>140618</v>
          </cell>
          <cell r="BS25">
            <v>140315</v>
          </cell>
          <cell r="BT25">
            <v>135249</v>
          </cell>
          <cell r="BU25">
            <v>132391</v>
          </cell>
          <cell r="BV25">
            <v>129984</v>
          </cell>
          <cell r="BW25">
            <v>129094</v>
          </cell>
          <cell r="BX25">
            <v>128730</v>
          </cell>
          <cell r="BY25">
            <v>128538</v>
          </cell>
          <cell r="BZ25">
            <v>128720</v>
          </cell>
          <cell r="CA25">
            <v>127844</v>
          </cell>
          <cell r="CB25">
            <v>127147</v>
          </cell>
          <cell r="CC25">
            <v>127842</v>
          </cell>
          <cell r="CD25">
            <v>128277</v>
          </cell>
          <cell r="CE25">
            <v>129134</v>
          </cell>
          <cell r="CF25">
            <v>129425</v>
          </cell>
          <cell r="CG25">
            <v>129389</v>
          </cell>
        </row>
        <row r="26">
          <cell r="A26" t="str">
            <v>Республика Коми</v>
          </cell>
          <cell r="B26">
            <v>114957</v>
          </cell>
          <cell r="C26">
            <v>115794</v>
          </cell>
          <cell r="D26">
            <v>116927</v>
          </cell>
          <cell r="E26">
            <v>118638</v>
          </cell>
          <cell r="F26">
            <v>119974</v>
          </cell>
          <cell r="G26">
            <v>121331</v>
          </cell>
          <cell r="H26">
            <v>122723</v>
          </cell>
          <cell r="I26">
            <v>125099</v>
          </cell>
          <cell r="J26">
            <v>126942</v>
          </cell>
          <cell r="K26">
            <v>127804</v>
          </cell>
          <cell r="L26">
            <v>129254</v>
          </cell>
          <cell r="M26">
            <v>130118</v>
          </cell>
          <cell r="N26">
            <v>130555</v>
          </cell>
          <cell r="O26">
            <v>131406</v>
          </cell>
          <cell r="P26">
            <v>132705</v>
          </cell>
          <cell r="Q26">
            <v>131161</v>
          </cell>
          <cell r="R26">
            <v>131235</v>
          </cell>
          <cell r="S26">
            <v>132435</v>
          </cell>
          <cell r="T26">
            <v>134669</v>
          </cell>
          <cell r="U26">
            <v>137524</v>
          </cell>
          <cell r="V26">
            <v>139897</v>
          </cell>
          <cell r="W26">
            <v>142386</v>
          </cell>
          <cell r="X26">
            <v>143213</v>
          </cell>
          <cell r="Y26">
            <v>143594</v>
          </cell>
          <cell r="Z26">
            <v>143802</v>
          </cell>
          <cell r="AA26">
            <v>144749</v>
          </cell>
          <cell r="AB26">
            <v>146967</v>
          </cell>
          <cell r="AC26">
            <v>149508</v>
          </cell>
          <cell r="AD26">
            <v>151388</v>
          </cell>
          <cell r="AE26">
            <v>154144</v>
          </cell>
          <cell r="AF26">
            <v>156362</v>
          </cell>
          <cell r="AG26">
            <v>159085</v>
          </cell>
          <cell r="AH26">
            <v>161013</v>
          </cell>
          <cell r="AI26">
            <v>162069</v>
          </cell>
          <cell r="AJ26">
            <v>163049</v>
          </cell>
          <cell r="AK26">
            <v>164515</v>
          </cell>
          <cell r="AL26">
            <v>164976</v>
          </cell>
          <cell r="AM26">
            <v>166255</v>
          </cell>
          <cell r="AN26">
            <v>165580</v>
          </cell>
          <cell r="AO26">
            <v>163611</v>
          </cell>
          <cell r="AP26">
            <v>162670</v>
          </cell>
          <cell r="AQ26">
            <v>162578</v>
          </cell>
          <cell r="AR26">
            <v>163774</v>
          </cell>
          <cell r="AS26">
            <v>165139</v>
          </cell>
          <cell r="AT26">
            <v>167147</v>
          </cell>
          <cell r="AU26">
            <v>168379</v>
          </cell>
          <cell r="AV26">
            <v>169862</v>
          </cell>
          <cell r="AW26">
            <v>170747</v>
          </cell>
          <cell r="AX26">
            <v>170810</v>
          </cell>
          <cell r="AY26">
            <v>171765</v>
          </cell>
          <cell r="AZ26">
            <v>173608</v>
          </cell>
          <cell r="BA26">
            <v>175335</v>
          </cell>
          <cell r="BB26">
            <v>177410</v>
          </cell>
          <cell r="BC26">
            <v>180280</v>
          </cell>
          <cell r="BD26">
            <v>182796</v>
          </cell>
          <cell r="BE26">
            <v>188042</v>
          </cell>
          <cell r="BF26">
            <v>191796</v>
          </cell>
          <cell r="BG26">
            <v>194619</v>
          </cell>
          <cell r="BH26">
            <v>195641</v>
          </cell>
          <cell r="BI26">
            <v>193625</v>
          </cell>
          <cell r="BJ26">
            <v>193912</v>
          </cell>
          <cell r="BK26">
            <v>194334</v>
          </cell>
          <cell r="BL26">
            <v>195867</v>
          </cell>
          <cell r="BM26">
            <v>196893</v>
          </cell>
          <cell r="BN26">
            <v>197537</v>
          </cell>
          <cell r="BO26">
            <v>200759</v>
          </cell>
          <cell r="BP26">
            <v>200284</v>
          </cell>
          <cell r="BQ26">
            <v>202092</v>
          </cell>
          <cell r="BR26">
            <v>199668</v>
          </cell>
          <cell r="BS26">
            <v>199014</v>
          </cell>
          <cell r="BT26">
            <v>191265</v>
          </cell>
          <cell r="BU26">
            <v>187234</v>
          </cell>
          <cell r="BV26">
            <v>182113</v>
          </cell>
          <cell r="BW26">
            <v>180653</v>
          </cell>
          <cell r="BX26">
            <v>179795</v>
          </cell>
          <cell r="BY26">
            <v>179371</v>
          </cell>
          <cell r="BZ26">
            <v>179306</v>
          </cell>
          <cell r="CA26">
            <v>178673</v>
          </cell>
          <cell r="CB26">
            <v>177993</v>
          </cell>
          <cell r="CC26">
            <v>179458</v>
          </cell>
          <cell r="CD26">
            <v>179926</v>
          </cell>
          <cell r="CE26">
            <v>180765</v>
          </cell>
          <cell r="CF26">
            <v>181064</v>
          </cell>
          <cell r="CG26">
            <v>180872</v>
          </cell>
        </row>
        <row r="27">
          <cell r="A27" t="str">
            <v>Архангельская область</v>
          </cell>
          <cell r="B27">
            <v>135731</v>
          </cell>
          <cell r="C27">
            <v>137253</v>
          </cell>
          <cell r="D27">
            <v>139299</v>
          </cell>
          <cell r="E27">
            <v>141982</v>
          </cell>
          <cell r="F27">
            <v>143975</v>
          </cell>
          <cell r="G27">
            <v>145684</v>
          </cell>
          <cell r="H27">
            <v>147670</v>
          </cell>
          <cell r="I27">
            <v>150531</v>
          </cell>
          <cell r="J27">
            <v>153075</v>
          </cell>
          <cell r="K27">
            <v>153392</v>
          </cell>
          <cell r="L27">
            <v>155461</v>
          </cell>
          <cell r="M27">
            <v>156511</v>
          </cell>
          <cell r="N27">
            <v>157279</v>
          </cell>
          <cell r="O27">
            <v>158702</v>
          </cell>
          <cell r="P27">
            <v>160971</v>
          </cell>
          <cell r="Q27">
            <v>159821</v>
          </cell>
          <cell r="R27">
            <v>160440</v>
          </cell>
          <cell r="S27">
            <v>161935</v>
          </cell>
          <cell r="T27">
            <v>164506</v>
          </cell>
          <cell r="U27">
            <v>167454</v>
          </cell>
          <cell r="V27">
            <v>170769</v>
          </cell>
          <cell r="W27">
            <v>174071</v>
          </cell>
          <cell r="X27">
            <v>174231</v>
          </cell>
          <cell r="Y27">
            <v>176294</v>
          </cell>
          <cell r="Z27">
            <v>177131</v>
          </cell>
          <cell r="AA27">
            <v>179173</v>
          </cell>
          <cell r="AB27">
            <v>182334</v>
          </cell>
          <cell r="AC27">
            <v>185970</v>
          </cell>
          <cell r="AD27">
            <v>189350</v>
          </cell>
          <cell r="AE27">
            <v>193419</v>
          </cell>
          <cell r="AF27">
            <v>196278</v>
          </cell>
          <cell r="AG27">
            <v>199694</v>
          </cell>
          <cell r="AH27">
            <v>202416</v>
          </cell>
          <cell r="AI27">
            <v>205693</v>
          </cell>
          <cell r="AJ27">
            <v>205228</v>
          </cell>
          <cell r="AK27">
            <v>207820</v>
          </cell>
          <cell r="AL27">
            <v>209025</v>
          </cell>
          <cell r="AM27">
            <v>211595</v>
          </cell>
          <cell r="AN27">
            <v>211956</v>
          </cell>
          <cell r="AO27">
            <v>209857</v>
          </cell>
          <cell r="AP27">
            <v>208796</v>
          </cell>
          <cell r="AQ27">
            <v>208821</v>
          </cell>
          <cell r="AR27">
            <v>210010</v>
          </cell>
          <cell r="AS27">
            <v>210842</v>
          </cell>
          <cell r="AT27">
            <v>213850</v>
          </cell>
          <cell r="AU27">
            <v>215826</v>
          </cell>
          <cell r="AV27">
            <v>218643</v>
          </cell>
          <cell r="AW27">
            <v>222004</v>
          </cell>
          <cell r="AX27">
            <v>222809</v>
          </cell>
          <cell r="AY27">
            <v>224461</v>
          </cell>
          <cell r="AZ27">
            <v>227704</v>
          </cell>
          <cell r="BA27">
            <v>230591</v>
          </cell>
          <cell r="BB27">
            <v>233970</v>
          </cell>
          <cell r="BC27">
            <v>238039</v>
          </cell>
          <cell r="BD27">
            <v>240843</v>
          </cell>
          <cell r="BE27">
            <v>247203</v>
          </cell>
          <cell r="BF27">
            <v>253074</v>
          </cell>
          <cell r="BG27">
            <v>257322</v>
          </cell>
          <cell r="BH27">
            <v>259000</v>
          </cell>
          <cell r="BI27">
            <v>258093</v>
          </cell>
          <cell r="BJ27">
            <v>259611</v>
          </cell>
          <cell r="BK27">
            <v>261130</v>
          </cell>
          <cell r="BL27">
            <v>265221</v>
          </cell>
          <cell r="BM27">
            <v>268995</v>
          </cell>
          <cell r="BN27">
            <v>273407</v>
          </cell>
          <cell r="BO27">
            <v>278629</v>
          </cell>
          <cell r="BP27">
            <v>279518</v>
          </cell>
          <cell r="BQ27">
            <v>283307</v>
          </cell>
          <cell r="BR27">
            <v>284077</v>
          </cell>
          <cell r="BS27">
            <v>285003</v>
          </cell>
          <cell r="BT27">
            <v>276044</v>
          </cell>
          <cell r="BU27">
            <v>271901</v>
          </cell>
          <cell r="BV27">
            <v>265055</v>
          </cell>
          <cell r="BW27">
            <v>264316</v>
          </cell>
          <cell r="BX27">
            <v>263726</v>
          </cell>
          <cell r="BY27">
            <v>264521</v>
          </cell>
          <cell r="BZ27">
            <v>265775</v>
          </cell>
          <cell r="CA27">
            <v>266166</v>
          </cell>
          <cell r="CB27">
            <v>263999</v>
          </cell>
          <cell r="CC27">
            <v>266739</v>
          </cell>
          <cell r="CD27">
            <v>268581</v>
          </cell>
          <cell r="CE27">
            <v>271052</v>
          </cell>
          <cell r="CF27">
            <v>272402</v>
          </cell>
          <cell r="CG27">
            <v>272879</v>
          </cell>
        </row>
        <row r="28">
          <cell r="A28" t="str">
            <v>в том числе Ненецкий автономный округ</v>
          </cell>
          <cell r="B28">
            <v>7016</v>
          </cell>
          <cell r="C28">
            <v>7096</v>
          </cell>
          <cell r="D28">
            <v>7187</v>
          </cell>
          <cell r="E28">
            <v>7263</v>
          </cell>
          <cell r="F28">
            <v>7355</v>
          </cell>
          <cell r="G28">
            <v>7470</v>
          </cell>
          <cell r="H28">
            <v>7638</v>
          </cell>
          <cell r="I28">
            <v>7818</v>
          </cell>
          <cell r="J28">
            <v>7945</v>
          </cell>
          <cell r="K28">
            <v>8001</v>
          </cell>
          <cell r="L28">
            <v>8070</v>
          </cell>
          <cell r="M28">
            <v>8092</v>
          </cell>
          <cell r="N28">
            <v>8151</v>
          </cell>
          <cell r="O28">
            <v>8215</v>
          </cell>
          <cell r="P28">
            <v>8325</v>
          </cell>
          <cell r="Q28">
            <v>8252</v>
          </cell>
          <cell r="R28">
            <v>8214</v>
          </cell>
          <cell r="S28">
            <v>8306</v>
          </cell>
          <cell r="T28">
            <v>8511</v>
          </cell>
          <cell r="U28">
            <v>8654</v>
          </cell>
          <cell r="V28">
            <v>8805</v>
          </cell>
          <cell r="W28">
            <v>8891</v>
          </cell>
          <cell r="X28">
            <v>8911</v>
          </cell>
          <cell r="Y28">
            <v>8952</v>
          </cell>
          <cell r="Z28">
            <v>9042</v>
          </cell>
          <cell r="AA28">
            <v>9166</v>
          </cell>
          <cell r="AB28">
            <v>9357</v>
          </cell>
          <cell r="AC28">
            <v>9510</v>
          </cell>
          <cell r="AD28">
            <v>9652</v>
          </cell>
          <cell r="AE28">
            <v>9806</v>
          </cell>
          <cell r="AF28">
            <v>9989</v>
          </cell>
          <cell r="AG28">
            <v>10149</v>
          </cell>
          <cell r="AH28">
            <v>10283</v>
          </cell>
          <cell r="AI28">
            <v>10452</v>
          </cell>
          <cell r="AJ28">
            <v>10492</v>
          </cell>
          <cell r="AK28">
            <v>10645</v>
          </cell>
          <cell r="AL28">
            <v>10688</v>
          </cell>
          <cell r="AM28">
            <v>10775</v>
          </cell>
          <cell r="AN28">
            <v>10759</v>
          </cell>
          <cell r="AO28">
            <v>10699</v>
          </cell>
          <cell r="AP28">
            <v>10593</v>
          </cell>
          <cell r="AQ28">
            <v>10640</v>
          </cell>
          <cell r="AR28">
            <v>10754</v>
          </cell>
          <cell r="AS28">
            <v>10931</v>
          </cell>
          <cell r="AT28">
            <v>11082</v>
          </cell>
          <cell r="AU28">
            <v>11123</v>
          </cell>
          <cell r="AV28">
            <v>11371</v>
          </cell>
          <cell r="AW28">
            <v>11357</v>
          </cell>
          <cell r="AX28">
            <v>11399</v>
          </cell>
          <cell r="AY28">
            <v>11439</v>
          </cell>
          <cell r="AZ28">
            <v>11601</v>
          </cell>
          <cell r="BA28">
            <v>11726</v>
          </cell>
          <cell r="BB28">
            <v>11813</v>
          </cell>
          <cell r="BC28">
            <v>12051</v>
          </cell>
          <cell r="BD28">
            <v>12070</v>
          </cell>
          <cell r="BE28">
            <v>12332</v>
          </cell>
          <cell r="BF28">
            <v>12472</v>
          </cell>
          <cell r="BG28">
            <v>12546</v>
          </cell>
          <cell r="BH28">
            <v>12425</v>
          </cell>
          <cell r="BI28">
            <v>12198</v>
          </cell>
          <cell r="BJ28">
            <v>12303</v>
          </cell>
          <cell r="BK28">
            <v>12349</v>
          </cell>
          <cell r="BL28">
            <v>12508</v>
          </cell>
          <cell r="BM28">
            <v>12480</v>
          </cell>
          <cell r="BN28">
            <v>12601</v>
          </cell>
          <cell r="BO28">
            <v>12803</v>
          </cell>
          <cell r="BP28">
            <v>12884</v>
          </cell>
          <cell r="BQ28">
            <v>13075</v>
          </cell>
          <cell r="BR28">
            <v>12861</v>
          </cell>
          <cell r="BS28">
            <v>12701</v>
          </cell>
          <cell r="BT28">
            <v>12325</v>
          </cell>
          <cell r="BU28">
            <v>12052</v>
          </cell>
          <cell r="BV28">
            <v>12252</v>
          </cell>
          <cell r="BW28">
            <v>12180</v>
          </cell>
          <cell r="BX28">
            <v>12143</v>
          </cell>
          <cell r="BY28">
            <v>12077</v>
          </cell>
          <cell r="BZ28">
            <v>12019</v>
          </cell>
          <cell r="CA28">
            <v>12003</v>
          </cell>
          <cell r="CB28">
            <v>12011</v>
          </cell>
          <cell r="CC28">
            <v>12102</v>
          </cell>
          <cell r="CD28">
            <v>12165</v>
          </cell>
          <cell r="CE28">
            <v>12197</v>
          </cell>
          <cell r="CF28">
            <v>12165</v>
          </cell>
          <cell r="CG28">
            <v>12113</v>
          </cell>
        </row>
        <row r="29">
          <cell r="A29" t="str">
            <v>Архангельская область без данных по Ненецкому автономному округу</v>
          </cell>
          <cell r="B29">
            <v>128715</v>
          </cell>
          <cell r="C29">
            <v>130157</v>
          </cell>
          <cell r="D29">
            <v>132111</v>
          </cell>
          <cell r="E29">
            <v>134719</v>
          </cell>
          <cell r="F29">
            <v>136620</v>
          </cell>
          <cell r="G29">
            <v>138214</v>
          </cell>
          <cell r="H29">
            <v>140032</v>
          </cell>
          <cell r="I29">
            <v>142713</v>
          </cell>
          <cell r="J29">
            <v>145130</v>
          </cell>
          <cell r="K29">
            <v>145390</v>
          </cell>
          <cell r="L29">
            <v>147391</v>
          </cell>
          <cell r="M29">
            <v>148419</v>
          </cell>
          <cell r="N29">
            <v>149128</v>
          </cell>
          <cell r="O29">
            <v>150487</v>
          </cell>
          <cell r="P29">
            <v>152646</v>
          </cell>
          <cell r="Q29">
            <v>151569</v>
          </cell>
          <cell r="R29">
            <v>152227</v>
          </cell>
          <cell r="S29">
            <v>153629</v>
          </cell>
          <cell r="T29">
            <v>155994</v>
          </cell>
          <cell r="U29">
            <v>158800</v>
          </cell>
          <cell r="V29">
            <v>161964</v>
          </cell>
          <cell r="W29">
            <v>165180</v>
          </cell>
          <cell r="X29">
            <v>165320</v>
          </cell>
          <cell r="Y29">
            <v>167342</v>
          </cell>
          <cell r="Z29">
            <v>168089</v>
          </cell>
          <cell r="AA29">
            <v>170007</v>
          </cell>
          <cell r="AB29">
            <v>172977</v>
          </cell>
          <cell r="AC29">
            <v>176460</v>
          </cell>
          <cell r="AD29">
            <v>179698</v>
          </cell>
          <cell r="AE29">
            <v>183613</v>
          </cell>
          <cell r="AF29">
            <v>186289</v>
          </cell>
          <cell r="AG29">
            <v>189545</v>
          </cell>
          <cell r="AH29">
            <v>192133</v>
          </cell>
          <cell r="AI29">
            <v>195241</v>
          </cell>
          <cell r="AJ29">
            <v>194735</v>
          </cell>
          <cell r="AK29">
            <v>197174</v>
          </cell>
          <cell r="AL29">
            <v>198338</v>
          </cell>
          <cell r="AM29">
            <v>200820</v>
          </cell>
          <cell r="AN29">
            <v>201197</v>
          </cell>
          <cell r="AO29">
            <v>199158</v>
          </cell>
          <cell r="AP29">
            <v>198203</v>
          </cell>
          <cell r="AQ29">
            <v>198180</v>
          </cell>
          <cell r="AR29">
            <v>199256</v>
          </cell>
          <cell r="AS29">
            <v>199911</v>
          </cell>
          <cell r="AT29">
            <v>202769</v>
          </cell>
          <cell r="AU29">
            <v>204703</v>
          </cell>
          <cell r="AV29">
            <v>207272</v>
          </cell>
          <cell r="AW29">
            <v>210647</v>
          </cell>
          <cell r="AX29">
            <v>211410</v>
          </cell>
          <cell r="AY29">
            <v>213022</v>
          </cell>
          <cell r="AZ29">
            <v>216104</v>
          </cell>
          <cell r="BA29">
            <v>218864</v>
          </cell>
          <cell r="BB29">
            <v>222156</v>
          </cell>
          <cell r="BC29">
            <v>225987</v>
          </cell>
          <cell r="BD29">
            <v>228773</v>
          </cell>
          <cell r="BE29">
            <v>234871</v>
          </cell>
          <cell r="BF29">
            <v>240603</v>
          </cell>
          <cell r="BG29">
            <v>244776</v>
          </cell>
          <cell r="BH29">
            <v>246575</v>
          </cell>
          <cell r="BI29">
            <v>245896</v>
          </cell>
          <cell r="BJ29">
            <v>247309</v>
          </cell>
          <cell r="BK29">
            <v>248782</v>
          </cell>
          <cell r="BL29">
            <v>252713</v>
          </cell>
          <cell r="BM29">
            <v>256515</v>
          </cell>
          <cell r="BN29">
            <v>260807</v>
          </cell>
          <cell r="BO29">
            <v>265826</v>
          </cell>
          <cell r="BP29">
            <v>266633</v>
          </cell>
          <cell r="BQ29">
            <v>270233</v>
          </cell>
          <cell r="BR29">
            <v>271216</v>
          </cell>
          <cell r="BS29">
            <v>272303</v>
          </cell>
          <cell r="BT29">
            <v>263720</v>
          </cell>
          <cell r="BU29">
            <v>259849</v>
          </cell>
          <cell r="BV29">
            <v>252804</v>
          </cell>
          <cell r="BW29">
            <v>252136</v>
          </cell>
          <cell r="BX29">
            <v>251583</v>
          </cell>
          <cell r="BY29">
            <v>252444</v>
          </cell>
          <cell r="BZ29">
            <v>253756</v>
          </cell>
          <cell r="CA29">
            <v>254163</v>
          </cell>
          <cell r="CB29">
            <v>251988</v>
          </cell>
          <cell r="CC29">
            <v>254637</v>
          </cell>
          <cell r="CD29">
            <v>256415</v>
          </cell>
          <cell r="CE29">
            <v>258856</v>
          </cell>
          <cell r="CF29">
            <v>260236</v>
          </cell>
          <cell r="CG29">
            <v>260766</v>
          </cell>
        </row>
        <row r="30">
          <cell r="A30" t="str">
            <v>Вологодская область</v>
          </cell>
          <cell r="B30">
            <v>114359</v>
          </cell>
          <cell r="C30">
            <v>115462</v>
          </cell>
          <cell r="D30">
            <v>116863</v>
          </cell>
          <cell r="E30">
            <v>119346</v>
          </cell>
          <cell r="F30">
            <v>121011</v>
          </cell>
          <cell r="G30">
            <v>122371</v>
          </cell>
          <cell r="H30">
            <v>122871</v>
          </cell>
          <cell r="I30">
            <v>124736</v>
          </cell>
          <cell r="J30">
            <v>126721</v>
          </cell>
          <cell r="K30">
            <v>127318</v>
          </cell>
          <cell r="L30">
            <v>128726</v>
          </cell>
          <cell r="M30">
            <v>129509</v>
          </cell>
          <cell r="N30">
            <v>130406</v>
          </cell>
          <cell r="O30">
            <v>131724</v>
          </cell>
          <cell r="P30">
            <v>134100</v>
          </cell>
          <cell r="Q30">
            <v>133084</v>
          </cell>
          <cell r="R30">
            <v>133235</v>
          </cell>
          <cell r="S30">
            <v>134436</v>
          </cell>
          <cell r="T30">
            <v>136804</v>
          </cell>
          <cell r="U30">
            <v>139292</v>
          </cell>
          <cell r="V30">
            <v>141949</v>
          </cell>
          <cell r="W30">
            <v>144789</v>
          </cell>
          <cell r="X30">
            <v>144696</v>
          </cell>
          <cell r="Y30">
            <v>146395</v>
          </cell>
          <cell r="Z30">
            <v>147249</v>
          </cell>
          <cell r="AA30">
            <v>149295</v>
          </cell>
          <cell r="AB30">
            <v>152108</v>
          </cell>
          <cell r="AC30">
            <v>155335</v>
          </cell>
          <cell r="AD30">
            <v>158591</v>
          </cell>
          <cell r="AE30">
            <v>161917</v>
          </cell>
          <cell r="AF30">
            <v>164584</v>
          </cell>
          <cell r="AG30">
            <v>167935</v>
          </cell>
          <cell r="AH30">
            <v>170829</v>
          </cell>
          <cell r="AI30">
            <v>173674</v>
          </cell>
          <cell r="AJ30">
            <v>172304</v>
          </cell>
          <cell r="AK30">
            <v>174613</v>
          </cell>
          <cell r="AL30">
            <v>176000</v>
          </cell>
          <cell r="AM30">
            <v>178649</v>
          </cell>
          <cell r="AN30">
            <v>178267</v>
          </cell>
          <cell r="AO30">
            <v>176471</v>
          </cell>
          <cell r="AP30">
            <v>175347</v>
          </cell>
          <cell r="AQ30">
            <v>175522</v>
          </cell>
          <cell r="AR30">
            <v>176629</v>
          </cell>
          <cell r="AS30">
            <v>177590</v>
          </cell>
          <cell r="AT30">
            <v>179555</v>
          </cell>
          <cell r="AU30">
            <v>180218</v>
          </cell>
          <cell r="AV30">
            <v>182248</v>
          </cell>
          <cell r="AW30">
            <v>184576</v>
          </cell>
          <cell r="AX30">
            <v>185348</v>
          </cell>
          <cell r="AY30">
            <v>186933</v>
          </cell>
          <cell r="AZ30">
            <v>189926</v>
          </cell>
          <cell r="BA30">
            <v>193595</v>
          </cell>
          <cell r="BB30">
            <v>196907</v>
          </cell>
          <cell r="BC30">
            <v>200756</v>
          </cell>
          <cell r="BD30">
            <v>203623</v>
          </cell>
          <cell r="BE30">
            <v>210189</v>
          </cell>
          <cell r="BF30">
            <v>216269</v>
          </cell>
          <cell r="BG30">
            <v>220925</v>
          </cell>
          <cell r="BH30">
            <v>223043</v>
          </cell>
          <cell r="BI30">
            <v>221711</v>
          </cell>
          <cell r="BJ30">
            <v>222859</v>
          </cell>
          <cell r="BK30">
            <v>224417</v>
          </cell>
          <cell r="BL30">
            <v>227960</v>
          </cell>
          <cell r="BM30">
            <v>231121</v>
          </cell>
          <cell r="BN30">
            <v>235109</v>
          </cell>
          <cell r="BO30">
            <v>240358</v>
          </cell>
          <cell r="BP30">
            <v>239978</v>
          </cell>
          <cell r="BQ30">
            <v>241928</v>
          </cell>
          <cell r="BR30">
            <v>242377</v>
          </cell>
          <cell r="BS30">
            <v>242917</v>
          </cell>
          <cell r="BT30">
            <v>234794</v>
          </cell>
          <cell r="BU30">
            <v>229735</v>
          </cell>
          <cell r="BV30">
            <v>226436</v>
          </cell>
          <cell r="BW30">
            <v>225172</v>
          </cell>
          <cell r="BX30">
            <v>224608</v>
          </cell>
          <cell r="BY30">
            <v>224825</v>
          </cell>
          <cell r="BZ30">
            <v>225743</v>
          </cell>
          <cell r="CA30">
            <v>225815</v>
          </cell>
          <cell r="CB30">
            <v>224545</v>
          </cell>
          <cell r="CC30">
            <v>226774</v>
          </cell>
          <cell r="CD30">
            <v>228250</v>
          </cell>
          <cell r="CE30">
            <v>230581</v>
          </cell>
          <cell r="CF30">
            <v>232452</v>
          </cell>
          <cell r="CG30">
            <v>233384</v>
          </cell>
        </row>
        <row r="31">
          <cell r="A31" t="str">
            <v>Калининградская область</v>
          </cell>
          <cell r="B31">
            <v>102515</v>
          </cell>
          <cell r="C31">
            <v>104054</v>
          </cell>
          <cell r="D31">
            <v>106105</v>
          </cell>
          <cell r="E31">
            <v>108468</v>
          </cell>
          <cell r="F31">
            <v>110483</v>
          </cell>
          <cell r="G31">
            <v>112244</v>
          </cell>
          <cell r="H31">
            <v>113504</v>
          </cell>
          <cell r="I31">
            <v>115625</v>
          </cell>
          <cell r="J31">
            <v>117458</v>
          </cell>
          <cell r="K31">
            <v>117646</v>
          </cell>
          <cell r="L31">
            <v>119282</v>
          </cell>
          <cell r="M31">
            <v>119340</v>
          </cell>
          <cell r="N31">
            <v>120657</v>
          </cell>
          <cell r="O31">
            <v>122254</v>
          </cell>
          <cell r="P31">
            <v>124021</v>
          </cell>
          <cell r="Q31">
            <v>122867</v>
          </cell>
          <cell r="R31">
            <v>123651</v>
          </cell>
          <cell r="S31">
            <v>126366</v>
          </cell>
          <cell r="T31">
            <v>128379</v>
          </cell>
          <cell r="U31">
            <v>130656</v>
          </cell>
          <cell r="V31">
            <v>132912</v>
          </cell>
          <cell r="W31">
            <v>135336</v>
          </cell>
          <cell r="X31">
            <v>135695</v>
          </cell>
          <cell r="Y31">
            <v>136662</v>
          </cell>
          <cell r="Z31">
            <v>137639</v>
          </cell>
          <cell r="AA31">
            <v>139813</v>
          </cell>
          <cell r="AB31">
            <v>142766</v>
          </cell>
          <cell r="AC31">
            <v>146116</v>
          </cell>
          <cell r="AD31">
            <v>149483</v>
          </cell>
          <cell r="AE31">
            <v>153084</v>
          </cell>
          <cell r="AF31">
            <v>155638</v>
          </cell>
          <cell r="AG31">
            <v>158730</v>
          </cell>
          <cell r="AH31">
            <v>160927</v>
          </cell>
          <cell r="AI31">
            <v>163210</v>
          </cell>
          <cell r="AJ31">
            <v>164001</v>
          </cell>
          <cell r="AK31">
            <v>166025</v>
          </cell>
          <cell r="AL31">
            <v>168057</v>
          </cell>
          <cell r="AM31">
            <v>171130</v>
          </cell>
          <cell r="AN31">
            <v>171140</v>
          </cell>
          <cell r="AO31">
            <v>169732</v>
          </cell>
          <cell r="AP31">
            <v>169110</v>
          </cell>
          <cell r="AQ31">
            <v>169447</v>
          </cell>
          <cell r="AR31">
            <v>170599</v>
          </cell>
          <cell r="AS31">
            <v>171788</v>
          </cell>
          <cell r="AT31">
            <v>173911</v>
          </cell>
          <cell r="AU31">
            <v>175573</v>
          </cell>
          <cell r="AV31">
            <v>177271</v>
          </cell>
          <cell r="AW31">
            <v>178926</v>
          </cell>
          <cell r="AX31">
            <v>180150</v>
          </cell>
          <cell r="AY31">
            <v>181697</v>
          </cell>
          <cell r="AZ31">
            <v>184800</v>
          </cell>
          <cell r="BA31">
            <v>187386</v>
          </cell>
          <cell r="BB31">
            <v>190952</v>
          </cell>
          <cell r="BC31">
            <v>194705</v>
          </cell>
          <cell r="BD31">
            <v>197693</v>
          </cell>
          <cell r="BE31">
            <v>202720</v>
          </cell>
          <cell r="BF31">
            <v>208282</v>
          </cell>
          <cell r="BG31">
            <v>213241</v>
          </cell>
          <cell r="BH31">
            <v>216232</v>
          </cell>
          <cell r="BI31">
            <v>217122</v>
          </cell>
          <cell r="BJ31">
            <v>218881</v>
          </cell>
          <cell r="BK31">
            <v>220807</v>
          </cell>
          <cell r="BL31">
            <v>224637</v>
          </cell>
          <cell r="BM31">
            <v>227710</v>
          </cell>
          <cell r="BN31">
            <v>231514</v>
          </cell>
          <cell r="BO31">
            <v>237657</v>
          </cell>
          <cell r="BP31">
            <v>237486</v>
          </cell>
          <cell r="BQ31">
            <v>239473</v>
          </cell>
          <cell r="BR31">
            <v>240233</v>
          </cell>
          <cell r="BS31">
            <v>239365</v>
          </cell>
          <cell r="BT31">
            <v>234373</v>
          </cell>
          <cell r="BU31">
            <v>231232</v>
          </cell>
          <cell r="BV31">
            <v>234954</v>
          </cell>
          <cell r="BW31">
            <v>234393</v>
          </cell>
          <cell r="BX31">
            <v>235331</v>
          </cell>
          <cell r="BY31">
            <v>235983</v>
          </cell>
          <cell r="BZ31">
            <v>237525</v>
          </cell>
          <cell r="CA31">
            <v>237832</v>
          </cell>
          <cell r="CB31">
            <v>237570</v>
          </cell>
          <cell r="CC31">
            <v>239826</v>
          </cell>
          <cell r="CD31">
            <v>242133</v>
          </cell>
          <cell r="CE31">
            <v>244357</v>
          </cell>
          <cell r="CF31">
            <v>246414</v>
          </cell>
          <cell r="CG31">
            <v>248175</v>
          </cell>
        </row>
        <row r="32">
          <cell r="A32" t="str">
            <v>Ленинградская область</v>
          </cell>
          <cell r="B32">
            <v>230514</v>
          </cell>
          <cell r="C32">
            <v>235021</v>
          </cell>
          <cell r="D32">
            <v>240174</v>
          </cell>
          <cell r="E32">
            <v>245963</v>
          </cell>
          <cell r="F32">
            <v>250526</v>
          </cell>
          <cell r="G32">
            <v>254555</v>
          </cell>
          <cell r="H32">
            <v>258153</v>
          </cell>
          <cell r="I32">
            <v>262959</v>
          </cell>
          <cell r="J32">
            <v>267252</v>
          </cell>
          <cell r="K32">
            <v>270297</v>
          </cell>
          <cell r="L32">
            <v>273645</v>
          </cell>
          <cell r="M32">
            <v>276306</v>
          </cell>
          <cell r="N32">
            <v>279090</v>
          </cell>
          <cell r="O32">
            <v>282599</v>
          </cell>
          <cell r="P32">
            <v>287807</v>
          </cell>
          <cell r="Q32">
            <v>286473</v>
          </cell>
          <cell r="R32">
            <v>287847</v>
          </cell>
          <cell r="S32">
            <v>291286</v>
          </cell>
          <cell r="T32">
            <v>296312</v>
          </cell>
          <cell r="U32">
            <v>302538</v>
          </cell>
          <cell r="V32">
            <v>308315</v>
          </cell>
          <cell r="W32">
            <v>314425</v>
          </cell>
          <cell r="X32">
            <v>317088</v>
          </cell>
          <cell r="Y32">
            <v>319788</v>
          </cell>
          <cell r="Z32">
            <v>322956</v>
          </cell>
          <cell r="AA32">
            <v>328310</v>
          </cell>
          <cell r="AB32">
            <v>335565</v>
          </cell>
          <cell r="AC32">
            <v>343708</v>
          </cell>
          <cell r="AD32">
            <v>351649</v>
          </cell>
          <cell r="AE32">
            <v>360195</v>
          </cell>
          <cell r="AF32">
            <v>366305</v>
          </cell>
          <cell r="AG32">
            <v>373703</v>
          </cell>
          <cell r="AH32">
            <v>379388</v>
          </cell>
          <cell r="AI32">
            <v>387172</v>
          </cell>
          <cell r="AJ32">
            <v>392880</v>
          </cell>
          <cell r="AK32">
            <v>398407</v>
          </cell>
          <cell r="AL32">
            <v>402798</v>
          </cell>
          <cell r="AM32">
            <v>410006</v>
          </cell>
          <cell r="AN32">
            <v>409889</v>
          </cell>
          <cell r="AO32">
            <v>406559</v>
          </cell>
          <cell r="AP32">
            <v>405625</v>
          </cell>
          <cell r="AQ32">
            <v>407636</v>
          </cell>
          <cell r="AR32">
            <v>412008</v>
          </cell>
          <cell r="AS32">
            <v>416589</v>
          </cell>
          <cell r="AT32">
            <v>423542</v>
          </cell>
          <cell r="AU32">
            <v>427496</v>
          </cell>
          <cell r="AV32">
            <v>432243</v>
          </cell>
          <cell r="AW32">
            <v>438660</v>
          </cell>
          <cell r="AX32">
            <v>441658</v>
          </cell>
          <cell r="AY32">
            <v>446027</v>
          </cell>
          <cell r="AZ32">
            <v>453472</v>
          </cell>
          <cell r="BA32">
            <v>460982</v>
          </cell>
          <cell r="BB32">
            <v>470043</v>
          </cell>
          <cell r="BC32">
            <v>478126</v>
          </cell>
          <cell r="BD32">
            <v>485318</v>
          </cell>
          <cell r="BE32">
            <v>498243</v>
          </cell>
          <cell r="BF32">
            <v>510643</v>
          </cell>
          <cell r="BG32">
            <v>519558</v>
          </cell>
          <cell r="BH32">
            <v>524333</v>
          </cell>
          <cell r="BI32">
            <v>524643</v>
          </cell>
          <cell r="BJ32">
            <v>527325</v>
          </cell>
          <cell r="BK32">
            <v>531289</v>
          </cell>
          <cell r="BL32">
            <v>539975</v>
          </cell>
          <cell r="BM32">
            <v>545759</v>
          </cell>
          <cell r="BN32">
            <v>552007</v>
          </cell>
          <cell r="BO32">
            <v>562136</v>
          </cell>
          <cell r="BP32">
            <v>561659</v>
          </cell>
          <cell r="BQ32">
            <v>565774</v>
          </cell>
          <cell r="BR32">
            <v>566028</v>
          </cell>
          <cell r="BS32">
            <v>558209</v>
          </cell>
          <cell r="BT32">
            <v>541368</v>
          </cell>
          <cell r="BU32">
            <v>531100</v>
          </cell>
          <cell r="BV32">
            <v>576362</v>
          </cell>
          <cell r="BW32">
            <v>574586</v>
          </cell>
          <cell r="BX32">
            <v>574933</v>
          </cell>
          <cell r="BY32">
            <v>575776</v>
          </cell>
          <cell r="BZ32">
            <v>577503</v>
          </cell>
          <cell r="CA32">
            <v>579519</v>
          </cell>
          <cell r="CB32">
            <v>579249</v>
          </cell>
          <cell r="CC32">
            <v>584584</v>
          </cell>
          <cell r="CD32">
            <v>589765</v>
          </cell>
          <cell r="CE32">
            <v>596148</v>
          </cell>
          <cell r="CF32">
            <v>600316</v>
          </cell>
          <cell r="CG32">
            <v>604559</v>
          </cell>
        </row>
        <row r="33">
          <cell r="A33" t="str">
            <v>Мурманская область</v>
          </cell>
          <cell r="B33">
            <v>103085</v>
          </cell>
          <cell r="C33">
            <v>103567</v>
          </cell>
          <cell r="D33">
            <v>104604</v>
          </cell>
          <cell r="E33">
            <v>106280</v>
          </cell>
          <cell r="F33">
            <v>107799</v>
          </cell>
          <cell r="G33">
            <v>109106</v>
          </cell>
          <cell r="H33">
            <v>109916</v>
          </cell>
          <cell r="I33">
            <v>111682</v>
          </cell>
          <cell r="J33">
            <v>113456</v>
          </cell>
          <cell r="K33">
            <v>114373</v>
          </cell>
          <cell r="L33">
            <v>115729</v>
          </cell>
          <cell r="M33">
            <v>116109</v>
          </cell>
          <cell r="N33">
            <v>116790</v>
          </cell>
          <cell r="O33">
            <v>117459</v>
          </cell>
          <cell r="P33">
            <v>118871</v>
          </cell>
          <cell r="Q33">
            <v>117427</v>
          </cell>
          <cell r="R33">
            <v>117744</v>
          </cell>
          <cell r="S33">
            <v>119200</v>
          </cell>
          <cell r="T33">
            <v>121309</v>
          </cell>
          <cell r="U33">
            <v>124062</v>
          </cell>
          <cell r="V33">
            <v>126672</v>
          </cell>
          <cell r="W33">
            <v>129165</v>
          </cell>
          <cell r="X33">
            <v>130194</v>
          </cell>
          <cell r="Y33">
            <v>130668</v>
          </cell>
          <cell r="Z33">
            <v>131425</v>
          </cell>
          <cell r="AA33">
            <v>132447</v>
          </cell>
          <cell r="AB33">
            <v>134361</v>
          </cell>
          <cell r="AC33">
            <v>136512</v>
          </cell>
          <cell r="AD33">
            <v>139204</v>
          </cell>
          <cell r="AE33">
            <v>142381</v>
          </cell>
          <cell r="AF33">
            <v>144818</v>
          </cell>
          <cell r="AG33">
            <v>147973</v>
          </cell>
          <cell r="AH33">
            <v>150257</v>
          </cell>
          <cell r="AI33">
            <v>152680</v>
          </cell>
          <cell r="AJ33">
            <v>153835</v>
          </cell>
          <cell r="AK33">
            <v>155460</v>
          </cell>
          <cell r="AL33">
            <v>156588</v>
          </cell>
          <cell r="AM33">
            <v>158153</v>
          </cell>
          <cell r="AN33">
            <v>157769</v>
          </cell>
          <cell r="AO33">
            <v>156088</v>
          </cell>
          <cell r="AP33">
            <v>155470</v>
          </cell>
          <cell r="AQ33">
            <v>155672</v>
          </cell>
          <cell r="AR33">
            <v>157127</v>
          </cell>
          <cell r="AS33">
            <v>158499</v>
          </cell>
          <cell r="AT33">
            <v>161027</v>
          </cell>
          <cell r="AU33">
            <v>162906</v>
          </cell>
          <cell r="AV33">
            <v>164619</v>
          </cell>
          <cell r="AW33">
            <v>165368</v>
          </cell>
          <cell r="AX33">
            <v>165836</v>
          </cell>
          <cell r="AY33">
            <v>166637</v>
          </cell>
          <cell r="AZ33">
            <v>168663</v>
          </cell>
          <cell r="BA33">
            <v>170979</v>
          </cell>
          <cell r="BB33">
            <v>174021</v>
          </cell>
          <cell r="BC33">
            <v>177787</v>
          </cell>
          <cell r="BD33">
            <v>179783</v>
          </cell>
          <cell r="BE33">
            <v>185128</v>
          </cell>
          <cell r="BF33">
            <v>189442</v>
          </cell>
          <cell r="BG33">
            <v>192754</v>
          </cell>
          <cell r="BH33">
            <v>194921</v>
          </cell>
          <cell r="BI33">
            <v>191779</v>
          </cell>
          <cell r="BJ33">
            <v>192204</v>
          </cell>
          <cell r="BK33">
            <v>193028</v>
          </cell>
          <cell r="BL33">
            <v>195547</v>
          </cell>
          <cell r="BM33">
            <v>197318</v>
          </cell>
          <cell r="BN33">
            <v>200541</v>
          </cell>
          <cell r="BO33">
            <v>204238</v>
          </cell>
          <cell r="BP33">
            <v>203475</v>
          </cell>
          <cell r="BQ33">
            <v>205833</v>
          </cell>
          <cell r="BR33">
            <v>205538</v>
          </cell>
          <cell r="BS33">
            <v>204109</v>
          </cell>
          <cell r="BT33">
            <v>197878</v>
          </cell>
          <cell r="BU33">
            <v>191832</v>
          </cell>
          <cell r="BV33">
            <v>189766</v>
          </cell>
          <cell r="BW33">
            <v>187952</v>
          </cell>
          <cell r="BX33">
            <v>187041</v>
          </cell>
          <cell r="BY33">
            <v>186573</v>
          </cell>
          <cell r="BZ33">
            <v>186707</v>
          </cell>
          <cell r="CA33">
            <v>185990</v>
          </cell>
          <cell r="CB33">
            <v>185265</v>
          </cell>
          <cell r="CC33">
            <v>187449</v>
          </cell>
          <cell r="CD33">
            <v>188115</v>
          </cell>
          <cell r="CE33">
            <v>189078</v>
          </cell>
          <cell r="CF33">
            <v>189085</v>
          </cell>
          <cell r="CG33">
            <v>187904</v>
          </cell>
        </row>
        <row r="34">
          <cell r="A34" t="str">
            <v>Новгородская область</v>
          </cell>
          <cell r="B34">
            <v>54092</v>
          </cell>
          <cell r="C34">
            <v>54588</v>
          </cell>
          <cell r="D34">
            <v>55514</v>
          </cell>
          <cell r="E34">
            <v>56684</v>
          </cell>
          <cell r="F34">
            <v>57348</v>
          </cell>
          <cell r="G34">
            <v>58018</v>
          </cell>
          <cell r="H34">
            <v>58548</v>
          </cell>
          <cell r="I34">
            <v>59109</v>
          </cell>
          <cell r="J34">
            <v>59819</v>
          </cell>
          <cell r="K34">
            <v>60239</v>
          </cell>
          <cell r="L34">
            <v>61036</v>
          </cell>
          <cell r="M34">
            <v>61432</v>
          </cell>
          <cell r="N34">
            <v>61835</v>
          </cell>
          <cell r="O34">
            <v>62534</v>
          </cell>
          <cell r="P34">
            <v>63438</v>
          </cell>
          <cell r="Q34">
            <v>63058</v>
          </cell>
          <cell r="R34">
            <v>63258</v>
          </cell>
          <cell r="S34">
            <v>63762</v>
          </cell>
          <cell r="T34">
            <v>64602</v>
          </cell>
          <cell r="U34">
            <v>65676</v>
          </cell>
          <cell r="V34">
            <v>66729</v>
          </cell>
          <cell r="W34">
            <v>68044</v>
          </cell>
          <cell r="X34">
            <v>68188</v>
          </cell>
          <cell r="Y34">
            <v>68514</v>
          </cell>
          <cell r="Z34">
            <v>68789</v>
          </cell>
          <cell r="AA34">
            <v>70446</v>
          </cell>
          <cell r="AB34">
            <v>71537</v>
          </cell>
          <cell r="AC34">
            <v>72815</v>
          </cell>
          <cell r="AD34">
            <v>73011</v>
          </cell>
          <cell r="AE34">
            <v>74383</v>
          </cell>
          <cell r="AF34">
            <v>75484</v>
          </cell>
          <cell r="AG34">
            <v>76755</v>
          </cell>
          <cell r="AH34">
            <v>77424</v>
          </cell>
          <cell r="AI34">
            <v>78521</v>
          </cell>
          <cell r="AJ34">
            <v>78587</v>
          </cell>
          <cell r="AK34">
            <v>79306</v>
          </cell>
          <cell r="AL34">
            <v>79875</v>
          </cell>
          <cell r="AM34">
            <v>81159</v>
          </cell>
          <cell r="AN34">
            <v>80864</v>
          </cell>
          <cell r="AO34">
            <v>79983</v>
          </cell>
          <cell r="AP34">
            <v>79468</v>
          </cell>
          <cell r="AQ34">
            <v>79557</v>
          </cell>
          <cell r="AR34">
            <v>79903</v>
          </cell>
          <cell r="AS34">
            <v>80505</v>
          </cell>
          <cell r="AT34">
            <v>81508</v>
          </cell>
          <cell r="AU34">
            <v>82140</v>
          </cell>
          <cell r="AV34">
            <v>83100</v>
          </cell>
          <cell r="AW34">
            <v>84025</v>
          </cell>
          <cell r="AX34">
            <v>84353</v>
          </cell>
          <cell r="AY34">
            <v>85212</v>
          </cell>
          <cell r="AZ34">
            <v>86446</v>
          </cell>
          <cell r="BA34">
            <v>87945</v>
          </cell>
          <cell r="BB34">
            <v>89420</v>
          </cell>
          <cell r="BC34">
            <v>91118</v>
          </cell>
          <cell r="BD34">
            <v>92380</v>
          </cell>
          <cell r="BE34">
            <v>95175</v>
          </cell>
          <cell r="BF34">
            <v>97579</v>
          </cell>
          <cell r="BG34">
            <v>99502</v>
          </cell>
          <cell r="BH34">
            <v>100724</v>
          </cell>
          <cell r="BI34">
            <v>100893</v>
          </cell>
          <cell r="BJ34">
            <v>101489</v>
          </cell>
          <cell r="BK34">
            <v>102110</v>
          </cell>
          <cell r="BL34">
            <v>103755</v>
          </cell>
          <cell r="BM34">
            <v>105294</v>
          </cell>
          <cell r="BN34">
            <v>107196</v>
          </cell>
          <cell r="BO34">
            <v>109606</v>
          </cell>
          <cell r="BP34">
            <v>109325</v>
          </cell>
          <cell r="BQ34">
            <v>110214</v>
          </cell>
          <cell r="BR34">
            <v>110607</v>
          </cell>
          <cell r="BS34">
            <v>110127</v>
          </cell>
          <cell r="BT34">
            <v>105298</v>
          </cell>
          <cell r="BU34">
            <v>103386</v>
          </cell>
          <cell r="BV34">
            <v>101752</v>
          </cell>
          <cell r="BW34">
            <v>101158</v>
          </cell>
          <cell r="BX34">
            <v>101039</v>
          </cell>
          <cell r="BY34">
            <v>100898</v>
          </cell>
          <cell r="BZ34">
            <v>100991</v>
          </cell>
          <cell r="CA34">
            <v>100658</v>
          </cell>
          <cell r="CB34">
            <v>100215</v>
          </cell>
          <cell r="CC34">
            <v>101250</v>
          </cell>
          <cell r="CD34">
            <v>102003</v>
          </cell>
          <cell r="CE34">
            <v>102820</v>
          </cell>
          <cell r="CF34">
            <v>103536</v>
          </cell>
          <cell r="CG34">
            <v>103908</v>
          </cell>
        </row>
        <row r="35">
          <cell r="A35" t="str">
            <v>Псковская область</v>
          </cell>
          <cell r="B35">
            <v>49974</v>
          </cell>
          <cell r="C35">
            <v>50514</v>
          </cell>
          <cell r="D35">
            <v>51366</v>
          </cell>
          <cell r="E35">
            <v>52427</v>
          </cell>
          <cell r="F35">
            <v>53217</v>
          </cell>
          <cell r="G35">
            <v>53855</v>
          </cell>
          <cell r="H35">
            <v>54403</v>
          </cell>
          <cell r="I35">
            <v>55248</v>
          </cell>
          <cell r="J35">
            <v>55931</v>
          </cell>
          <cell r="K35">
            <v>56464</v>
          </cell>
          <cell r="L35">
            <v>57102</v>
          </cell>
          <cell r="M35">
            <v>57536</v>
          </cell>
          <cell r="N35">
            <v>58065</v>
          </cell>
          <cell r="O35">
            <v>58584</v>
          </cell>
          <cell r="P35">
            <v>59366</v>
          </cell>
          <cell r="Q35">
            <v>59038</v>
          </cell>
          <cell r="R35">
            <v>58969</v>
          </cell>
          <cell r="S35">
            <v>59496</v>
          </cell>
          <cell r="T35">
            <v>60243</v>
          </cell>
          <cell r="U35">
            <v>61322</v>
          </cell>
          <cell r="V35">
            <v>62553</v>
          </cell>
          <cell r="W35">
            <v>63735</v>
          </cell>
          <cell r="X35">
            <v>64085</v>
          </cell>
          <cell r="Y35">
            <v>64696</v>
          </cell>
          <cell r="Z35">
            <v>65136</v>
          </cell>
          <cell r="AA35">
            <v>65872</v>
          </cell>
          <cell r="AB35">
            <v>66916</v>
          </cell>
          <cell r="AC35">
            <v>67834</v>
          </cell>
          <cell r="AD35">
            <v>69005</v>
          </cell>
          <cell r="AE35">
            <v>70546</v>
          </cell>
          <cell r="AF35">
            <v>71627</v>
          </cell>
          <cell r="AG35">
            <v>72965</v>
          </cell>
          <cell r="AH35">
            <v>73945</v>
          </cell>
          <cell r="AI35">
            <v>75088</v>
          </cell>
          <cell r="AJ35">
            <v>75905</v>
          </cell>
          <cell r="AK35">
            <v>76700</v>
          </cell>
          <cell r="AL35">
            <v>77451</v>
          </cell>
          <cell r="AM35">
            <v>78410</v>
          </cell>
          <cell r="AN35">
            <v>78222</v>
          </cell>
          <cell r="AO35">
            <v>77433</v>
          </cell>
          <cell r="AP35">
            <v>76974</v>
          </cell>
          <cell r="AQ35">
            <v>76988</v>
          </cell>
          <cell r="AR35">
            <v>77281</v>
          </cell>
          <cell r="AS35">
            <v>77785</v>
          </cell>
          <cell r="AT35">
            <v>78915</v>
          </cell>
          <cell r="AU35">
            <v>79507</v>
          </cell>
          <cell r="AV35">
            <v>80432</v>
          </cell>
          <cell r="AW35">
            <v>81304</v>
          </cell>
          <cell r="AX35">
            <v>81822</v>
          </cell>
          <cell r="AY35">
            <v>82486</v>
          </cell>
          <cell r="AZ35">
            <v>83733</v>
          </cell>
          <cell r="BA35">
            <v>85124</v>
          </cell>
          <cell r="BB35">
            <v>86502</v>
          </cell>
          <cell r="BC35">
            <v>88104</v>
          </cell>
          <cell r="BD35">
            <v>89229</v>
          </cell>
          <cell r="BE35">
            <v>91614</v>
          </cell>
          <cell r="BF35">
            <v>94094</v>
          </cell>
          <cell r="BG35">
            <v>95840</v>
          </cell>
          <cell r="BH35">
            <v>96939</v>
          </cell>
          <cell r="BI35">
            <v>96788</v>
          </cell>
          <cell r="BJ35">
            <v>97615</v>
          </cell>
          <cell r="BK35">
            <v>98328</v>
          </cell>
          <cell r="BL35">
            <v>99750</v>
          </cell>
          <cell r="BM35">
            <v>101119</v>
          </cell>
          <cell r="BN35">
            <v>102892</v>
          </cell>
          <cell r="BO35">
            <v>104966</v>
          </cell>
          <cell r="BP35">
            <v>104702</v>
          </cell>
          <cell r="BQ35">
            <v>105618</v>
          </cell>
          <cell r="BR35">
            <v>105903</v>
          </cell>
          <cell r="BS35">
            <v>105679</v>
          </cell>
          <cell r="BT35">
            <v>101591</v>
          </cell>
          <cell r="BU35">
            <v>99790</v>
          </cell>
          <cell r="BV35">
            <v>99582</v>
          </cell>
          <cell r="BW35">
            <v>99170</v>
          </cell>
          <cell r="BX35">
            <v>98971</v>
          </cell>
          <cell r="BY35">
            <v>98838</v>
          </cell>
          <cell r="BZ35">
            <v>98986</v>
          </cell>
          <cell r="CA35">
            <v>98499</v>
          </cell>
          <cell r="CB35">
            <v>98087</v>
          </cell>
          <cell r="CC35">
            <v>98947</v>
          </cell>
          <cell r="CD35">
            <v>99293</v>
          </cell>
          <cell r="CE35">
            <v>100179</v>
          </cell>
          <cell r="CF35">
            <v>100565</v>
          </cell>
          <cell r="CG35">
            <v>100921</v>
          </cell>
        </row>
        <row r="36">
          <cell r="A36" t="str">
            <v>г. Санкт-Петербург</v>
          </cell>
          <cell r="B36">
            <v>790944</v>
          </cell>
          <cell r="C36">
            <v>805443</v>
          </cell>
          <cell r="D36">
            <v>822237</v>
          </cell>
          <cell r="E36">
            <v>841786</v>
          </cell>
          <cell r="F36">
            <v>857607</v>
          </cell>
          <cell r="G36">
            <v>872341</v>
          </cell>
          <cell r="H36">
            <v>885785</v>
          </cell>
          <cell r="I36">
            <v>905116</v>
          </cell>
          <cell r="J36">
            <v>920015</v>
          </cell>
          <cell r="K36">
            <v>929433</v>
          </cell>
          <cell r="L36">
            <v>943975</v>
          </cell>
          <cell r="M36">
            <v>960297</v>
          </cell>
          <cell r="N36">
            <v>970191</v>
          </cell>
          <cell r="O36">
            <v>985907</v>
          </cell>
          <cell r="P36">
            <v>1004170</v>
          </cell>
          <cell r="Q36">
            <v>991437</v>
          </cell>
          <cell r="R36">
            <v>993475</v>
          </cell>
          <cell r="S36">
            <v>1004285</v>
          </cell>
          <cell r="T36">
            <v>1020949</v>
          </cell>
          <cell r="U36">
            <v>1040880</v>
          </cell>
          <cell r="V36">
            <v>1061967</v>
          </cell>
          <cell r="W36">
            <v>1083202</v>
          </cell>
          <cell r="X36">
            <v>1092217</v>
          </cell>
          <cell r="Y36">
            <v>1100375</v>
          </cell>
          <cell r="Z36">
            <v>1110851</v>
          </cell>
          <cell r="AA36">
            <v>1129973</v>
          </cell>
          <cell r="AB36">
            <v>1153984</v>
          </cell>
          <cell r="AC36">
            <v>1182868</v>
          </cell>
          <cell r="AD36">
            <v>1212294</v>
          </cell>
          <cell r="AE36">
            <v>1241836</v>
          </cell>
          <cell r="AF36">
            <v>1262711</v>
          </cell>
          <cell r="AG36">
            <v>1287822</v>
          </cell>
          <cell r="AH36">
            <v>1314903</v>
          </cell>
          <cell r="AI36">
            <v>1338798</v>
          </cell>
          <cell r="AJ36">
            <v>1360332</v>
          </cell>
          <cell r="AK36">
            <v>1384180</v>
          </cell>
          <cell r="AL36">
            <v>1402193</v>
          </cell>
          <cell r="AM36">
            <v>1432058</v>
          </cell>
          <cell r="AN36">
            <v>1434243</v>
          </cell>
          <cell r="AO36">
            <v>1424112</v>
          </cell>
          <cell r="AP36">
            <v>1422892</v>
          </cell>
          <cell r="AQ36">
            <v>1431642</v>
          </cell>
          <cell r="AR36">
            <v>1447488</v>
          </cell>
          <cell r="AS36">
            <v>1462831</v>
          </cell>
          <cell r="AT36">
            <v>1485637</v>
          </cell>
          <cell r="AU36">
            <v>1497365</v>
          </cell>
          <cell r="AV36">
            <v>1509712</v>
          </cell>
          <cell r="AW36">
            <v>1523680</v>
          </cell>
          <cell r="AX36">
            <v>1528764</v>
          </cell>
          <cell r="AY36">
            <v>1541445</v>
          </cell>
          <cell r="AZ36">
            <v>1564540</v>
          </cell>
          <cell r="BA36">
            <v>1589150</v>
          </cell>
          <cell r="BB36">
            <v>1615389</v>
          </cell>
          <cell r="BC36">
            <v>1641020</v>
          </cell>
          <cell r="BD36">
            <v>1665677</v>
          </cell>
          <cell r="BE36">
            <v>1711189</v>
          </cell>
          <cell r="BF36">
            <v>1755103</v>
          </cell>
          <cell r="BG36">
            <v>1789409</v>
          </cell>
          <cell r="BH36">
            <v>1811665</v>
          </cell>
          <cell r="BI36">
            <v>1815443</v>
          </cell>
          <cell r="BJ36">
            <v>1825577</v>
          </cell>
          <cell r="BK36">
            <v>1837974</v>
          </cell>
          <cell r="BL36">
            <v>1868996</v>
          </cell>
          <cell r="BM36">
            <v>1883419</v>
          </cell>
          <cell r="BN36">
            <v>1901297</v>
          </cell>
          <cell r="BO36">
            <v>1937105</v>
          </cell>
          <cell r="BP36">
            <v>1934084</v>
          </cell>
          <cell r="BQ36">
            <v>1947251</v>
          </cell>
          <cell r="BR36">
            <v>1944733</v>
          </cell>
          <cell r="BS36">
            <v>1914318</v>
          </cell>
          <cell r="BT36">
            <v>1895076</v>
          </cell>
          <cell r="BU36">
            <v>1871436</v>
          </cell>
          <cell r="BV36">
            <v>1830749</v>
          </cell>
          <cell r="BW36">
            <v>1826667</v>
          </cell>
          <cell r="BX36">
            <v>1828352</v>
          </cell>
          <cell r="BY36">
            <v>1831717</v>
          </cell>
          <cell r="BZ36">
            <v>1839821</v>
          </cell>
          <cell r="CA36">
            <v>1846241</v>
          </cell>
          <cell r="CB36">
            <v>1844711</v>
          </cell>
          <cell r="CC36">
            <v>1859723</v>
          </cell>
          <cell r="CD36">
            <v>1878060</v>
          </cell>
          <cell r="CE36">
            <v>1896175</v>
          </cell>
          <cell r="CF36">
            <v>1909919</v>
          </cell>
          <cell r="CG36">
            <v>1928260</v>
          </cell>
        </row>
        <row r="37">
          <cell r="A37" t="str">
            <v>ЮЖНЫЙ ФЕДЕРАЛЬНЫЙ ОКРУГ</v>
          </cell>
          <cell r="B37">
            <v>1255501</v>
          </cell>
          <cell r="C37">
            <v>1269804</v>
          </cell>
          <cell r="D37">
            <v>1297399</v>
          </cell>
          <cell r="E37">
            <v>1324192</v>
          </cell>
          <cell r="F37">
            <v>1347446</v>
          </cell>
          <cell r="G37">
            <v>1367636</v>
          </cell>
          <cell r="H37">
            <v>1385276</v>
          </cell>
          <cell r="I37">
            <v>1408785</v>
          </cell>
          <cell r="J37">
            <v>1429648</v>
          </cell>
          <cell r="K37">
            <v>1446273</v>
          </cell>
          <cell r="L37">
            <v>1467980</v>
          </cell>
          <cell r="M37">
            <v>1489610</v>
          </cell>
          <cell r="N37">
            <v>1504361</v>
          </cell>
          <cell r="O37">
            <v>1523909</v>
          </cell>
          <cell r="P37">
            <v>1550868</v>
          </cell>
          <cell r="Q37">
            <v>1537217</v>
          </cell>
          <cell r="R37">
            <v>1540458</v>
          </cell>
          <cell r="S37">
            <v>1557435</v>
          </cell>
          <cell r="T37">
            <v>1578104</v>
          </cell>
          <cell r="U37">
            <v>1603261</v>
          </cell>
          <cell r="V37">
            <v>1628414</v>
          </cell>
          <cell r="W37">
            <v>1658315</v>
          </cell>
          <cell r="X37">
            <v>1677504</v>
          </cell>
          <cell r="Y37">
            <v>1696412</v>
          </cell>
          <cell r="Z37">
            <v>1712310</v>
          </cell>
          <cell r="AA37">
            <v>1738652</v>
          </cell>
          <cell r="AB37">
            <v>1777750</v>
          </cell>
          <cell r="AC37">
            <v>1815851</v>
          </cell>
          <cell r="AD37">
            <v>1855847</v>
          </cell>
          <cell r="AE37">
            <v>1901343</v>
          </cell>
          <cell r="AF37">
            <v>1938309</v>
          </cell>
          <cell r="AG37">
            <v>1977812</v>
          </cell>
          <cell r="AH37">
            <v>2011715</v>
          </cell>
          <cell r="AI37">
            <v>2051493</v>
          </cell>
          <cell r="AJ37">
            <v>2077419</v>
          </cell>
          <cell r="AK37">
            <v>2119628</v>
          </cell>
          <cell r="AL37">
            <v>2145342</v>
          </cell>
          <cell r="AM37">
            <v>2185522</v>
          </cell>
          <cell r="AN37">
            <v>2186589</v>
          </cell>
          <cell r="AO37">
            <v>2170153</v>
          </cell>
          <cell r="AP37">
            <v>2163718</v>
          </cell>
          <cell r="AQ37">
            <v>2173414</v>
          </cell>
          <cell r="AR37">
            <v>2194505</v>
          </cell>
          <cell r="AS37">
            <v>2220944</v>
          </cell>
          <cell r="AT37">
            <v>2260435</v>
          </cell>
          <cell r="AU37">
            <v>2293736</v>
          </cell>
          <cell r="AV37">
            <v>2333446</v>
          </cell>
          <cell r="AW37">
            <v>2386414</v>
          </cell>
          <cell r="AX37">
            <v>2413382</v>
          </cell>
          <cell r="AY37">
            <v>2447703</v>
          </cell>
          <cell r="AZ37">
            <v>2504749</v>
          </cell>
          <cell r="BA37">
            <v>2557268</v>
          </cell>
          <cell r="BB37">
            <v>2616118</v>
          </cell>
          <cell r="BC37">
            <v>2678736</v>
          </cell>
          <cell r="BD37">
            <v>2736039</v>
          </cell>
          <cell r="BE37">
            <v>2830621</v>
          </cell>
          <cell r="BF37">
            <v>2929327</v>
          </cell>
          <cell r="BG37">
            <v>3010494</v>
          </cell>
          <cell r="BH37">
            <v>3076824</v>
          </cell>
          <cell r="BI37">
            <v>3118735</v>
          </cell>
          <cell r="BJ37">
            <v>3155151</v>
          </cell>
          <cell r="BK37">
            <v>3192930</v>
          </cell>
          <cell r="BL37">
            <v>3256690</v>
          </cell>
          <cell r="BM37">
            <v>3314661</v>
          </cell>
          <cell r="BN37">
            <v>3377879</v>
          </cell>
          <cell r="BO37">
            <v>3464077</v>
          </cell>
          <cell r="BP37">
            <v>3464895</v>
          </cell>
          <cell r="BQ37">
            <v>3503444</v>
          </cell>
          <cell r="BR37">
            <v>3521457</v>
          </cell>
          <cell r="BS37">
            <v>3518410</v>
          </cell>
          <cell r="BT37">
            <v>3467416</v>
          </cell>
          <cell r="BU37">
            <v>3433532</v>
          </cell>
          <cell r="BV37">
            <v>3437961</v>
          </cell>
          <cell r="BW37">
            <v>3429661</v>
          </cell>
          <cell r="BX37">
            <v>3435305</v>
          </cell>
          <cell r="BY37">
            <v>3441511</v>
          </cell>
          <cell r="BZ37">
            <v>3458552</v>
          </cell>
          <cell r="CA37">
            <v>3467032</v>
          </cell>
          <cell r="CB37">
            <v>3470130</v>
          </cell>
          <cell r="CC37">
            <v>3499308</v>
          </cell>
          <cell r="CD37">
            <v>3523871</v>
          </cell>
          <cell r="CE37">
            <v>3562052</v>
          </cell>
          <cell r="CF37">
            <v>3592077</v>
          </cell>
          <cell r="CG37">
            <v>3637133</v>
          </cell>
        </row>
        <row r="38">
          <cell r="A38" t="str">
            <v>Республика Адыгея (Адыгея)</v>
          </cell>
          <cell r="B38">
            <v>36330</v>
          </cell>
          <cell r="C38">
            <v>36432</v>
          </cell>
          <cell r="D38">
            <v>37046</v>
          </cell>
          <cell r="E38">
            <v>37751</v>
          </cell>
          <cell r="F38">
            <v>38358</v>
          </cell>
          <cell r="G38">
            <v>38888</v>
          </cell>
          <cell r="H38">
            <v>39512</v>
          </cell>
          <cell r="I38">
            <v>40329</v>
          </cell>
          <cell r="J38">
            <v>40897</v>
          </cell>
          <cell r="K38">
            <v>41452</v>
          </cell>
          <cell r="L38">
            <v>41898</v>
          </cell>
          <cell r="M38">
            <v>42595</v>
          </cell>
          <cell r="N38">
            <v>42913</v>
          </cell>
          <cell r="O38">
            <v>43371</v>
          </cell>
          <cell r="P38">
            <v>44063</v>
          </cell>
          <cell r="Q38">
            <v>43707</v>
          </cell>
          <cell r="R38">
            <v>43612</v>
          </cell>
          <cell r="S38">
            <v>43858</v>
          </cell>
          <cell r="T38">
            <v>44341</v>
          </cell>
          <cell r="U38">
            <v>45114</v>
          </cell>
          <cell r="V38">
            <v>45813</v>
          </cell>
          <cell r="W38">
            <v>46525</v>
          </cell>
          <cell r="X38">
            <v>47053</v>
          </cell>
          <cell r="Y38">
            <v>47571</v>
          </cell>
          <cell r="Z38">
            <v>48131</v>
          </cell>
          <cell r="AA38">
            <v>48699</v>
          </cell>
          <cell r="AB38">
            <v>49463</v>
          </cell>
          <cell r="AC38">
            <v>50438</v>
          </cell>
          <cell r="AD38">
            <v>51214</v>
          </cell>
          <cell r="AE38">
            <v>52404</v>
          </cell>
          <cell r="AF38">
            <v>53443</v>
          </cell>
          <cell r="AG38">
            <v>54768</v>
          </cell>
          <cell r="AH38">
            <v>55748</v>
          </cell>
          <cell r="AI38">
            <v>56750</v>
          </cell>
          <cell r="AJ38">
            <v>57629</v>
          </cell>
          <cell r="AK38">
            <v>58799</v>
          </cell>
          <cell r="AL38">
            <v>59395</v>
          </cell>
          <cell r="AM38">
            <v>60572</v>
          </cell>
          <cell r="AN38">
            <v>60316</v>
          </cell>
          <cell r="AO38">
            <v>59714</v>
          </cell>
          <cell r="AP38">
            <v>59413</v>
          </cell>
          <cell r="AQ38">
            <v>59727</v>
          </cell>
          <cell r="AR38">
            <v>60284</v>
          </cell>
          <cell r="AS38">
            <v>61165</v>
          </cell>
          <cell r="AT38">
            <v>62397</v>
          </cell>
          <cell r="AU38">
            <v>63435</v>
          </cell>
          <cell r="AV38">
            <v>65039</v>
          </cell>
          <cell r="AW38">
            <v>66709</v>
          </cell>
          <cell r="AX38">
            <v>67732</v>
          </cell>
          <cell r="AY38">
            <v>68780</v>
          </cell>
          <cell r="AZ38">
            <v>70259</v>
          </cell>
          <cell r="BA38">
            <v>71846</v>
          </cell>
          <cell r="BB38">
            <v>73337</v>
          </cell>
          <cell r="BC38">
            <v>75110</v>
          </cell>
          <cell r="BD38">
            <v>77106</v>
          </cell>
          <cell r="BE38">
            <v>79684</v>
          </cell>
          <cell r="BF38">
            <v>82419</v>
          </cell>
          <cell r="BG38">
            <v>85018</v>
          </cell>
          <cell r="BH38">
            <v>87310</v>
          </cell>
          <cell r="BI38">
            <v>89064</v>
          </cell>
          <cell r="BJ38">
            <v>90495</v>
          </cell>
          <cell r="BK38">
            <v>92000</v>
          </cell>
          <cell r="BL38">
            <v>93879</v>
          </cell>
          <cell r="BM38">
            <v>95863</v>
          </cell>
          <cell r="BN38">
            <v>97793</v>
          </cell>
          <cell r="BO38">
            <v>100012</v>
          </cell>
          <cell r="BP38">
            <v>100369</v>
          </cell>
          <cell r="BQ38">
            <v>102036</v>
          </cell>
          <cell r="BR38">
            <v>103016</v>
          </cell>
          <cell r="BS38">
            <v>103347</v>
          </cell>
          <cell r="BT38">
            <v>100186</v>
          </cell>
          <cell r="BU38">
            <v>99195</v>
          </cell>
          <cell r="BV38">
            <v>100424</v>
          </cell>
          <cell r="BW38">
            <v>100199</v>
          </cell>
          <cell r="BX38">
            <v>100394</v>
          </cell>
          <cell r="BY38">
            <v>100515</v>
          </cell>
          <cell r="BZ38">
            <v>100843</v>
          </cell>
          <cell r="CA38">
            <v>101451</v>
          </cell>
          <cell r="CB38">
            <v>102346</v>
          </cell>
          <cell r="CC38">
            <v>103333</v>
          </cell>
          <cell r="CD38">
            <v>104286</v>
          </cell>
          <cell r="CE38">
            <v>105249</v>
          </cell>
          <cell r="CF38">
            <v>105970</v>
          </cell>
          <cell r="CG38">
            <v>107968</v>
          </cell>
        </row>
        <row r="39">
          <cell r="A39" t="str">
            <v>Республика Калмыкия</v>
          </cell>
          <cell r="B39">
            <v>28894</v>
          </cell>
          <cell r="C39">
            <v>29216</v>
          </cell>
          <cell r="D39">
            <v>29731</v>
          </cell>
          <cell r="E39">
            <v>30289</v>
          </cell>
          <cell r="F39">
            <v>30890</v>
          </cell>
          <cell r="G39">
            <v>31425</v>
          </cell>
          <cell r="H39">
            <v>31972</v>
          </cell>
          <cell r="I39">
            <v>32593</v>
          </cell>
          <cell r="J39">
            <v>33288</v>
          </cell>
          <cell r="K39">
            <v>33564</v>
          </cell>
          <cell r="L39">
            <v>34079</v>
          </cell>
          <cell r="M39">
            <v>34328</v>
          </cell>
          <cell r="N39">
            <v>34610</v>
          </cell>
          <cell r="O39">
            <v>34898</v>
          </cell>
          <cell r="P39">
            <v>35372</v>
          </cell>
          <cell r="Q39">
            <v>35014</v>
          </cell>
          <cell r="R39">
            <v>34881</v>
          </cell>
          <cell r="S39">
            <v>35110</v>
          </cell>
          <cell r="T39">
            <v>35693</v>
          </cell>
          <cell r="U39">
            <v>36496</v>
          </cell>
          <cell r="V39">
            <v>37223</v>
          </cell>
          <cell r="W39">
            <v>38030</v>
          </cell>
          <cell r="X39">
            <v>38634</v>
          </cell>
          <cell r="Y39">
            <v>39118</v>
          </cell>
          <cell r="Z39">
            <v>39452</v>
          </cell>
          <cell r="AA39">
            <v>39852</v>
          </cell>
          <cell r="AB39">
            <v>40397</v>
          </cell>
          <cell r="AC39">
            <v>41189</v>
          </cell>
          <cell r="AD39">
            <v>42007</v>
          </cell>
          <cell r="AE39">
            <v>43205</v>
          </cell>
          <cell r="AF39">
            <v>44020</v>
          </cell>
          <cell r="AG39">
            <v>44938</v>
          </cell>
          <cell r="AH39">
            <v>45879</v>
          </cell>
          <cell r="AI39">
            <v>46791</v>
          </cell>
          <cell r="AJ39">
            <v>47402</v>
          </cell>
          <cell r="AK39">
            <v>48325</v>
          </cell>
          <cell r="AL39">
            <v>48818</v>
          </cell>
          <cell r="AM39">
            <v>49609</v>
          </cell>
          <cell r="AN39">
            <v>49863</v>
          </cell>
          <cell r="AO39">
            <v>49447</v>
          </cell>
          <cell r="AP39">
            <v>49146</v>
          </cell>
          <cell r="AQ39">
            <v>49227</v>
          </cell>
          <cell r="AR39">
            <v>49683</v>
          </cell>
          <cell r="AS39">
            <v>50338</v>
          </cell>
          <cell r="AT39">
            <v>51558</v>
          </cell>
          <cell r="AU39">
            <v>52442</v>
          </cell>
          <cell r="AV39">
            <v>53466</v>
          </cell>
          <cell r="AW39">
            <v>54650</v>
          </cell>
          <cell r="AX39">
            <v>55159</v>
          </cell>
          <cell r="AY39">
            <v>55872</v>
          </cell>
          <cell r="AZ39">
            <v>57120</v>
          </cell>
          <cell r="BA39">
            <v>58442</v>
          </cell>
          <cell r="BB39">
            <v>59671</v>
          </cell>
          <cell r="BC39">
            <v>61498</v>
          </cell>
          <cell r="BD39">
            <v>63129</v>
          </cell>
          <cell r="BE39">
            <v>66018</v>
          </cell>
          <cell r="BF39">
            <v>68944</v>
          </cell>
          <cell r="BG39">
            <v>71432</v>
          </cell>
          <cell r="BH39">
            <v>73717</v>
          </cell>
          <cell r="BI39">
            <v>75264</v>
          </cell>
          <cell r="BJ39">
            <v>76345</v>
          </cell>
          <cell r="BK39">
            <v>77459</v>
          </cell>
          <cell r="BL39">
            <v>79464</v>
          </cell>
          <cell r="BM39">
            <v>81016</v>
          </cell>
          <cell r="BN39">
            <v>82833</v>
          </cell>
          <cell r="BO39">
            <v>85725</v>
          </cell>
          <cell r="BP39">
            <v>85680</v>
          </cell>
          <cell r="BQ39">
            <v>87655</v>
          </cell>
          <cell r="BR39">
            <v>88321</v>
          </cell>
          <cell r="BS39">
            <v>87745</v>
          </cell>
          <cell r="BT39">
            <v>84219</v>
          </cell>
          <cell r="BU39">
            <v>83350</v>
          </cell>
          <cell r="BV39">
            <v>83759</v>
          </cell>
          <cell r="BW39">
            <v>83600</v>
          </cell>
          <cell r="BX39">
            <v>84360</v>
          </cell>
          <cell r="BY39">
            <v>84595</v>
          </cell>
          <cell r="BZ39">
            <v>85276</v>
          </cell>
          <cell r="CA39">
            <v>85877</v>
          </cell>
          <cell r="CB39">
            <v>87032</v>
          </cell>
          <cell r="CC39">
            <v>88320</v>
          </cell>
          <cell r="CD39">
            <v>89343</v>
          </cell>
          <cell r="CE39">
            <v>90630</v>
          </cell>
          <cell r="CF39">
            <v>91857</v>
          </cell>
          <cell r="CG39">
            <v>93795</v>
          </cell>
        </row>
        <row r="40">
          <cell r="A40" t="str">
            <v>Республика Крым</v>
          </cell>
          <cell r="B40">
            <v>29604</v>
          </cell>
          <cell r="C40">
            <v>30685</v>
          </cell>
          <cell r="D40">
            <v>32296</v>
          </cell>
          <cell r="E40">
            <v>33998</v>
          </cell>
          <cell r="F40">
            <v>35483</v>
          </cell>
          <cell r="G40">
            <v>36722</v>
          </cell>
          <cell r="H40">
            <v>37903</v>
          </cell>
          <cell r="I40">
            <v>39023</v>
          </cell>
          <cell r="J40">
            <v>40352</v>
          </cell>
          <cell r="K40">
            <v>41812</v>
          </cell>
          <cell r="L40">
            <v>43259</v>
          </cell>
          <cell r="M40">
            <v>44501</v>
          </cell>
          <cell r="N40">
            <v>45274</v>
          </cell>
          <cell r="O40">
            <v>46465</v>
          </cell>
          <cell r="P40">
            <v>48049</v>
          </cell>
          <cell r="Q40">
            <v>47781</v>
          </cell>
          <cell r="R40">
            <v>48312</v>
          </cell>
          <cell r="S40">
            <v>49860</v>
          </cell>
          <cell r="T40">
            <v>51332</v>
          </cell>
          <cell r="U40">
            <v>53035</v>
          </cell>
          <cell r="V40">
            <v>54773</v>
          </cell>
          <cell r="W40">
            <v>56782</v>
          </cell>
          <cell r="X40">
            <v>58857</v>
          </cell>
          <cell r="Y40">
            <v>60516</v>
          </cell>
          <cell r="Z40">
            <v>61565</v>
          </cell>
          <cell r="AA40">
            <v>63223</v>
          </cell>
          <cell r="AB40">
            <v>65595</v>
          </cell>
          <cell r="AC40">
            <v>68396</v>
          </cell>
          <cell r="AD40">
            <v>71018</v>
          </cell>
          <cell r="AE40">
            <v>73556</v>
          </cell>
          <cell r="AF40">
            <v>75817</v>
          </cell>
          <cell r="AG40">
            <v>77901</v>
          </cell>
          <cell r="AH40">
            <v>79980</v>
          </cell>
          <cell r="AI40">
            <v>82359</v>
          </cell>
          <cell r="AJ40">
            <v>84723</v>
          </cell>
          <cell r="AK40">
            <v>87788</v>
          </cell>
          <cell r="AL40">
            <v>89362</v>
          </cell>
          <cell r="AM40">
            <v>91501</v>
          </cell>
          <cell r="AN40">
            <v>91675</v>
          </cell>
          <cell r="AO40">
            <v>91306</v>
          </cell>
          <cell r="AP40">
            <v>91297</v>
          </cell>
          <cell r="AQ40">
            <v>91693</v>
          </cell>
          <cell r="AR40">
            <v>92497</v>
          </cell>
          <cell r="AS40">
            <v>93933</v>
          </cell>
          <cell r="AT40">
            <v>95838</v>
          </cell>
          <cell r="AU40">
            <v>97111</v>
          </cell>
          <cell r="AV40">
            <v>98491</v>
          </cell>
          <cell r="AW40">
            <v>100161</v>
          </cell>
          <cell r="AX40">
            <v>101287</v>
          </cell>
          <cell r="AY40">
            <v>102607</v>
          </cell>
          <cell r="AZ40">
            <v>105118</v>
          </cell>
          <cell r="BA40">
            <v>108633</v>
          </cell>
          <cell r="BB40">
            <v>112220</v>
          </cell>
          <cell r="BC40">
            <v>115082</v>
          </cell>
          <cell r="BD40">
            <v>117728</v>
          </cell>
          <cell r="BE40">
            <v>121344</v>
          </cell>
          <cell r="BF40">
            <v>125433</v>
          </cell>
          <cell r="BG40">
            <v>129000</v>
          </cell>
          <cell r="BH40">
            <v>132498</v>
          </cell>
          <cell r="BI40">
            <v>135040</v>
          </cell>
          <cell r="BJ40">
            <v>136565</v>
          </cell>
          <cell r="BK40">
            <v>138182</v>
          </cell>
          <cell r="BL40">
            <v>140922</v>
          </cell>
          <cell r="BM40">
            <v>144063</v>
          </cell>
          <cell r="BN40">
            <v>147401</v>
          </cell>
          <cell r="BO40">
            <v>151546</v>
          </cell>
          <cell r="BP40">
            <v>152490</v>
          </cell>
          <cell r="BQ40">
            <v>154633</v>
          </cell>
          <cell r="BR40">
            <v>155628</v>
          </cell>
          <cell r="BS40">
            <v>155703</v>
          </cell>
          <cell r="BT40">
            <v>164288</v>
          </cell>
          <cell r="BU40">
            <v>164394</v>
          </cell>
          <cell r="BV40">
            <v>189305</v>
          </cell>
          <cell r="BW40">
            <v>189611</v>
          </cell>
          <cell r="BX40">
            <v>190233</v>
          </cell>
          <cell r="BY40">
            <v>190458</v>
          </cell>
          <cell r="BZ40">
            <v>191663</v>
          </cell>
          <cell r="CA40">
            <v>192595</v>
          </cell>
          <cell r="CB40">
            <v>194148</v>
          </cell>
          <cell r="CC40">
            <v>196537</v>
          </cell>
          <cell r="CD40">
            <v>199090</v>
          </cell>
          <cell r="CE40">
            <v>202830</v>
          </cell>
          <cell r="CF40">
            <v>205793</v>
          </cell>
          <cell r="CG40">
            <v>211201</v>
          </cell>
        </row>
        <row r="41">
          <cell r="A41" t="str">
            <v>Краснодарский край</v>
          </cell>
          <cell r="B41">
            <v>501407</v>
          </cell>
          <cell r="C41">
            <v>508412</v>
          </cell>
          <cell r="D41">
            <v>519511</v>
          </cell>
          <cell r="E41">
            <v>530073</v>
          </cell>
          <cell r="F41">
            <v>539091</v>
          </cell>
          <cell r="G41">
            <v>547173</v>
          </cell>
          <cell r="H41">
            <v>552773</v>
          </cell>
          <cell r="I41">
            <v>561329</v>
          </cell>
          <cell r="J41">
            <v>569523</v>
          </cell>
          <cell r="K41">
            <v>577275</v>
          </cell>
          <cell r="L41">
            <v>587194</v>
          </cell>
          <cell r="M41">
            <v>598016</v>
          </cell>
          <cell r="N41">
            <v>604638</v>
          </cell>
          <cell r="O41">
            <v>613654</v>
          </cell>
          <cell r="P41">
            <v>625080</v>
          </cell>
          <cell r="Q41">
            <v>619309</v>
          </cell>
          <cell r="R41">
            <v>621064</v>
          </cell>
          <cell r="S41">
            <v>627999</v>
          </cell>
          <cell r="T41">
            <v>635187</v>
          </cell>
          <cell r="U41">
            <v>644064</v>
          </cell>
          <cell r="V41">
            <v>654236</v>
          </cell>
          <cell r="W41">
            <v>666999</v>
          </cell>
          <cell r="X41">
            <v>676169</v>
          </cell>
          <cell r="Y41">
            <v>685494</v>
          </cell>
          <cell r="Z41">
            <v>693194</v>
          </cell>
          <cell r="AA41">
            <v>705201</v>
          </cell>
          <cell r="AB41">
            <v>722798</v>
          </cell>
          <cell r="AC41">
            <v>740625</v>
          </cell>
          <cell r="AD41">
            <v>758824</v>
          </cell>
          <cell r="AE41">
            <v>777859</v>
          </cell>
          <cell r="AF41">
            <v>793103</v>
          </cell>
          <cell r="AG41">
            <v>809962</v>
          </cell>
          <cell r="AH41">
            <v>825000</v>
          </cell>
          <cell r="AI41">
            <v>843815</v>
          </cell>
          <cell r="AJ41">
            <v>857259</v>
          </cell>
          <cell r="AK41">
            <v>876834</v>
          </cell>
          <cell r="AL41">
            <v>888991</v>
          </cell>
          <cell r="AM41">
            <v>908246</v>
          </cell>
          <cell r="AN41">
            <v>909227</v>
          </cell>
          <cell r="AO41">
            <v>904279</v>
          </cell>
          <cell r="AP41">
            <v>903459</v>
          </cell>
          <cell r="AQ41">
            <v>909898</v>
          </cell>
          <cell r="AR41">
            <v>920404</v>
          </cell>
          <cell r="AS41">
            <v>933656</v>
          </cell>
          <cell r="AT41">
            <v>952262</v>
          </cell>
          <cell r="AU41">
            <v>969445</v>
          </cell>
          <cell r="AV41">
            <v>990183</v>
          </cell>
          <cell r="AW41">
            <v>1021757</v>
          </cell>
          <cell r="AX41">
            <v>1037378</v>
          </cell>
          <cell r="AY41">
            <v>1055686</v>
          </cell>
          <cell r="AZ41">
            <v>1084565</v>
          </cell>
          <cell r="BA41">
            <v>1108612</v>
          </cell>
          <cell r="BB41">
            <v>1136350</v>
          </cell>
          <cell r="BC41">
            <v>1163599</v>
          </cell>
          <cell r="BD41">
            <v>1187151</v>
          </cell>
          <cell r="BE41">
            <v>1226660</v>
          </cell>
          <cell r="BF41">
            <v>1268613</v>
          </cell>
          <cell r="BG41">
            <v>1309228</v>
          </cell>
          <cell r="BH41">
            <v>1341799</v>
          </cell>
          <cell r="BI41">
            <v>1368101</v>
          </cell>
          <cell r="BJ41">
            <v>1385222</v>
          </cell>
          <cell r="BK41">
            <v>1403972</v>
          </cell>
          <cell r="BL41">
            <v>1432793</v>
          </cell>
          <cell r="BM41">
            <v>1460019</v>
          </cell>
          <cell r="BN41">
            <v>1487210</v>
          </cell>
          <cell r="BO41">
            <v>1523521</v>
          </cell>
          <cell r="BP41">
            <v>1523519</v>
          </cell>
          <cell r="BQ41">
            <v>1536820</v>
          </cell>
          <cell r="BR41">
            <v>1544762</v>
          </cell>
          <cell r="BS41">
            <v>1538560</v>
          </cell>
          <cell r="BT41">
            <v>1529820</v>
          </cell>
          <cell r="BU41">
            <v>1517800</v>
          </cell>
          <cell r="BV41">
            <v>1530523</v>
          </cell>
          <cell r="BW41">
            <v>1527763</v>
          </cell>
          <cell r="BX41">
            <v>1531028</v>
          </cell>
          <cell r="BY41">
            <v>1534060</v>
          </cell>
          <cell r="BZ41">
            <v>1540875</v>
          </cell>
          <cell r="CA41">
            <v>1545883</v>
          </cell>
          <cell r="CB41">
            <v>1548264</v>
          </cell>
          <cell r="CC41">
            <v>1558101</v>
          </cell>
          <cell r="CD41">
            <v>1568795</v>
          </cell>
          <cell r="CE41">
            <v>1584377</v>
          </cell>
          <cell r="CF41">
            <v>1596253</v>
          </cell>
          <cell r="CG41">
            <v>1613670</v>
          </cell>
        </row>
        <row r="42">
          <cell r="A42" t="str">
            <v>Астраханская область</v>
          </cell>
          <cell r="B42">
            <v>89073</v>
          </cell>
          <cell r="C42">
            <v>89565</v>
          </cell>
          <cell r="D42">
            <v>91327</v>
          </cell>
          <cell r="E42">
            <v>92745</v>
          </cell>
          <cell r="F42">
            <v>94194</v>
          </cell>
          <cell r="G42">
            <v>95596</v>
          </cell>
          <cell r="H42">
            <v>97122</v>
          </cell>
          <cell r="I42">
            <v>98703</v>
          </cell>
          <cell r="J42">
            <v>100155</v>
          </cell>
          <cell r="K42">
            <v>100984</v>
          </cell>
          <cell r="L42">
            <v>102201</v>
          </cell>
          <cell r="M42">
            <v>103408</v>
          </cell>
          <cell r="N42">
            <v>104169</v>
          </cell>
          <cell r="O42">
            <v>105387</v>
          </cell>
          <cell r="P42">
            <v>107008</v>
          </cell>
          <cell r="Q42">
            <v>105947</v>
          </cell>
          <cell r="R42">
            <v>105930</v>
          </cell>
          <cell r="S42">
            <v>107012</v>
          </cell>
          <cell r="T42">
            <v>108432</v>
          </cell>
          <cell r="U42">
            <v>109865</v>
          </cell>
          <cell r="V42">
            <v>111305</v>
          </cell>
          <cell r="W42">
            <v>113263</v>
          </cell>
          <cell r="X42">
            <v>114380</v>
          </cell>
          <cell r="Y42">
            <v>114935</v>
          </cell>
          <cell r="Z42">
            <v>115580</v>
          </cell>
          <cell r="AA42">
            <v>116739</v>
          </cell>
          <cell r="AB42">
            <v>119002</v>
          </cell>
          <cell r="AC42">
            <v>120967</v>
          </cell>
          <cell r="AD42">
            <v>123069</v>
          </cell>
          <cell r="AE42">
            <v>125698</v>
          </cell>
          <cell r="AF42">
            <v>127823</v>
          </cell>
          <cell r="AG42">
            <v>130071</v>
          </cell>
          <cell r="AH42">
            <v>132286</v>
          </cell>
          <cell r="AI42">
            <v>133651</v>
          </cell>
          <cell r="AJ42">
            <v>134706</v>
          </cell>
          <cell r="AK42">
            <v>136860</v>
          </cell>
          <cell r="AL42">
            <v>138148</v>
          </cell>
          <cell r="AM42">
            <v>139958</v>
          </cell>
          <cell r="AN42">
            <v>139932</v>
          </cell>
          <cell r="AO42">
            <v>138690</v>
          </cell>
          <cell r="AP42">
            <v>137888</v>
          </cell>
          <cell r="AQ42">
            <v>138071</v>
          </cell>
          <cell r="AR42">
            <v>139475</v>
          </cell>
          <cell r="AS42">
            <v>141023</v>
          </cell>
          <cell r="AT42">
            <v>143852</v>
          </cell>
          <cell r="AU42">
            <v>145867</v>
          </cell>
          <cell r="AV42">
            <v>147616</v>
          </cell>
          <cell r="AW42">
            <v>149734</v>
          </cell>
          <cell r="AX42">
            <v>150844</v>
          </cell>
          <cell r="AY42">
            <v>152538</v>
          </cell>
          <cell r="AZ42">
            <v>155988</v>
          </cell>
          <cell r="BA42">
            <v>159435</v>
          </cell>
          <cell r="BB42">
            <v>162727</v>
          </cell>
          <cell r="BC42">
            <v>166853</v>
          </cell>
          <cell r="BD42">
            <v>170312</v>
          </cell>
          <cell r="BE42">
            <v>176742</v>
          </cell>
          <cell r="BF42">
            <v>186117</v>
          </cell>
          <cell r="BG42">
            <v>187419</v>
          </cell>
          <cell r="BH42">
            <v>190867</v>
          </cell>
          <cell r="BI42">
            <v>192367</v>
          </cell>
          <cell r="BJ42">
            <v>194626</v>
          </cell>
          <cell r="BK42">
            <v>196598</v>
          </cell>
          <cell r="BL42">
            <v>200222</v>
          </cell>
          <cell r="BM42">
            <v>203600</v>
          </cell>
          <cell r="BN42">
            <v>207427</v>
          </cell>
          <cell r="BO42">
            <v>214226</v>
          </cell>
          <cell r="BP42">
            <v>214306</v>
          </cell>
          <cell r="BQ42">
            <v>217409</v>
          </cell>
          <cell r="BR42">
            <v>217921</v>
          </cell>
          <cell r="BS42">
            <v>218345</v>
          </cell>
          <cell r="BT42">
            <v>212233</v>
          </cell>
          <cell r="BU42">
            <v>210158</v>
          </cell>
          <cell r="BV42">
            <v>206804</v>
          </cell>
          <cell r="BW42">
            <v>206323</v>
          </cell>
          <cell r="BX42">
            <v>206640</v>
          </cell>
          <cell r="BY42">
            <v>207050</v>
          </cell>
          <cell r="BZ42">
            <v>208785</v>
          </cell>
          <cell r="CA42">
            <v>209341</v>
          </cell>
          <cell r="CB42">
            <v>209017</v>
          </cell>
          <cell r="CC42">
            <v>211677</v>
          </cell>
          <cell r="CD42">
            <v>213334</v>
          </cell>
          <cell r="CE42">
            <v>216198</v>
          </cell>
          <cell r="CF42">
            <v>218096</v>
          </cell>
          <cell r="CG42">
            <v>220625</v>
          </cell>
        </row>
        <row r="43">
          <cell r="A43" t="str">
            <v>Волгоградская область</v>
          </cell>
          <cell r="B43">
            <v>195066</v>
          </cell>
          <cell r="C43">
            <v>196960</v>
          </cell>
          <cell r="D43">
            <v>201294</v>
          </cell>
          <cell r="E43">
            <v>205494</v>
          </cell>
          <cell r="F43">
            <v>209166</v>
          </cell>
          <cell r="G43">
            <v>212120</v>
          </cell>
          <cell r="H43">
            <v>215306</v>
          </cell>
          <cell r="I43">
            <v>218985</v>
          </cell>
          <cell r="J43">
            <v>221888</v>
          </cell>
          <cell r="K43">
            <v>223189</v>
          </cell>
          <cell r="L43">
            <v>226061</v>
          </cell>
          <cell r="M43">
            <v>228374</v>
          </cell>
          <cell r="N43">
            <v>230631</v>
          </cell>
          <cell r="O43">
            <v>232793</v>
          </cell>
          <cell r="P43">
            <v>236761</v>
          </cell>
          <cell r="Q43">
            <v>235030</v>
          </cell>
          <cell r="R43">
            <v>235635</v>
          </cell>
          <cell r="S43">
            <v>238160</v>
          </cell>
          <cell r="T43">
            <v>240964</v>
          </cell>
          <cell r="U43">
            <v>244740</v>
          </cell>
          <cell r="V43">
            <v>248109</v>
          </cell>
          <cell r="W43">
            <v>252126</v>
          </cell>
          <cell r="X43">
            <v>253260</v>
          </cell>
          <cell r="Y43">
            <v>254881</v>
          </cell>
          <cell r="Z43">
            <v>256203</v>
          </cell>
          <cell r="AA43">
            <v>259479</v>
          </cell>
          <cell r="AB43">
            <v>264274</v>
          </cell>
          <cell r="AC43">
            <v>268362</v>
          </cell>
          <cell r="AD43">
            <v>273347</v>
          </cell>
          <cell r="AE43">
            <v>279520</v>
          </cell>
          <cell r="AF43">
            <v>284524</v>
          </cell>
          <cell r="AG43">
            <v>289784</v>
          </cell>
          <cell r="AH43">
            <v>293819</v>
          </cell>
          <cell r="AI43">
            <v>298639</v>
          </cell>
          <cell r="AJ43">
            <v>299297</v>
          </cell>
          <cell r="AK43">
            <v>304069</v>
          </cell>
          <cell r="AL43">
            <v>306356</v>
          </cell>
          <cell r="AM43">
            <v>310927</v>
          </cell>
          <cell r="AN43">
            <v>310681</v>
          </cell>
          <cell r="AO43">
            <v>307463</v>
          </cell>
          <cell r="AP43">
            <v>306012</v>
          </cell>
          <cell r="AQ43">
            <v>306501</v>
          </cell>
          <cell r="AR43">
            <v>308317</v>
          </cell>
          <cell r="AS43">
            <v>310680</v>
          </cell>
          <cell r="AT43">
            <v>315263</v>
          </cell>
          <cell r="AU43">
            <v>318522</v>
          </cell>
          <cell r="AV43">
            <v>322694</v>
          </cell>
          <cell r="AW43">
            <v>326347</v>
          </cell>
          <cell r="AX43">
            <v>328087</v>
          </cell>
          <cell r="AY43">
            <v>331440</v>
          </cell>
          <cell r="AZ43">
            <v>337200</v>
          </cell>
          <cell r="BA43">
            <v>342979</v>
          </cell>
          <cell r="BB43">
            <v>349154</v>
          </cell>
          <cell r="BC43">
            <v>356354</v>
          </cell>
          <cell r="BD43">
            <v>362458</v>
          </cell>
          <cell r="BE43">
            <v>373945</v>
          </cell>
          <cell r="BF43">
            <v>384432</v>
          </cell>
          <cell r="BG43">
            <v>392456</v>
          </cell>
          <cell r="BH43">
            <v>397436</v>
          </cell>
          <cell r="BI43">
            <v>397140</v>
          </cell>
          <cell r="BJ43">
            <v>400337</v>
          </cell>
          <cell r="BK43">
            <v>402963</v>
          </cell>
          <cell r="BL43">
            <v>409806</v>
          </cell>
          <cell r="BM43">
            <v>414662</v>
          </cell>
          <cell r="BN43">
            <v>421392</v>
          </cell>
          <cell r="BO43">
            <v>429374</v>
          </cell>
          <cell r="BP43">
            <v>427525</v>
          </cell>
          <cell r="BQ43">
            <v>431049</v>
          </cell>
          <cell r="BR43">
            <v>430335</v>
          </cell>
          <cell r="BS43">
            <v>430877</v>
          </cell>
          <cell r="BT43">
            <v>416879</v>
          </cell>
          <cell r="BU43">
            <v>409833</v>
          </cell>
          <cell r="BV43">
            <v>402604</v>
          </cell>
          <cell r="BW43">
            <v>400593</v>
          </cell>
          <cell r="BX43">
            <v>400374</v>
          </cell>
          <cell r="BY43">
            <v>400550</v>
          </cell>
          <cell r="BZ43">
            <v>402226</v>
          </cell>
          <cell r="CA43">
            <v>401381</v>
          </cell>
          <cell r="CB43">
            <v>399447</v>
          </cell>
          <cell r="CC43">
            <v>403051</v>
          </cell>
          <cell r="CD43">
            <v>404247</v>
          </cell>
          <cell r="CE43">
            <v>407544</v>
          </cell>
          <cell r="CF43">
            <v>409663</v>
          </cell>
          <cell r="CG43">
            <v>410675</v>
          </cell>
        </row>
        <row r="44">
          <cell r="A44" t="str">
            <v>Ростовская область</v>
          </cell>
          <cell r="B44">
            <v>366157</v>
          </cell>
          <cell r="C44">
            <v>369642</v>
          </cell>
          <cell r="D44">
            <v>376936</v>
          </cell>
          <cell r="E44">
            <v>384106</v>
          </cell>
          <cell r="F44">
            <v>390104</v>
          </cell>
          <cell r="G44">
            <v>395129</v>
          </cell>
          <cell r="H44">
            <v>399694</v>
          </cell>
          <cell r="I44">
            <v>406373</v>
          </cell>
          <cell r="J44">
            <v>411662</v>
          </cell>
          <cell r="K44">
            <v>415705</v>
          </cell>
          <cell r="L44">
            <v>420564</v>
          </cell>
          <cell r="M44">
            <v>425357</v>
          </cell>
          <cell r="N44">
            <v>428948</v>
          </cell>
          <cell r="O44">
            <v>433652</v>
          </cell>
          <cell r="P44">
            <v>440310</v>
          </cell>
          <cell r="Q44">
            <v>436280</v>
          </cell>
          <cell r="R44">
            <v>436657</v>
          </cell>
          <cell r="S44">
            <v>440592</v>
          </cell>
          <cell r="T44">
            <v>446755</v>
          </cell>
          <cell r="U44">
            <v>453990</v>
          </cell>
          <cell r="V44">
            <v>460256</v>
          </cell>
          <cell r="W44">
            <v>467176</v>
          </cell>
          <cell r="X44">
            <v>470922</v>
          </cell>
          <cell r="Y44">
            <v>475134</v>
          </cell>
          <cell r="Z44">
            <v>479002</v>
          </cell>
          <cell r="AA44">
            <v>485644</v>
          </cell>
          <cell r="AB44">
            <v>495555</v>
          </cell>
          <cell r="AC44">
            <v>504199</v>
          </cell>
          <cell r="AD44">
            <v>513751</v>
          </cell>
          <cell r="AE44">
            <v>525501</v>
          </cell>
          <cell r="AF44">
            <v>535191</v>
          </cell>
          <cell r="AG44">
            <v>545289</v>
          </cell>
          <cell r="AH44">
            <v>553184</v>
          </cell>
          <cell r="AI44">
            <v>562908</v>
          </cell>
          <cell r="AJ44">
            <v>569091</v>
          </cell>
          <cell r="AK44">
            <v>578778</v>
          </cell>
          <cell r="AL44">
            <v>585582</v>
          </cell>
          <cell r="AM44">
            <v>595446</v>
          </cell>
          <cell r="AN44">
            <v>595414</v>
          </cell>
          <cell r="AO44">
            <v>589740</v>
          </cell>
          <cell r="AP44">
            <v>586999</v>
          </cell>
          <cell r="AQ44">
            <v>588641</v>
          </cell>
          <cell r="AR44">
            <v>593809</v>
          </cell>
          <cell r="AS44">
            <v>599383</v>
          </cell>
          <cell r="AT44">
            <v>607811</v>
          </cell>
          <cell r="AU44">
            <v>614637</v>
          </cell>
          <cell r="AV44">
            <v>623034</v>
          </cell>
          <cell r="AW44">
            <v>633154</v>
          </cell>
          <cell r="AX44">
            <v>638537</v>
          </cell>
          <cell r="AY44">
            <v>645836</v>
          </cell>
          <cell r="AZ44">
            <v>658824</v>
          </cell>
          <cell r="BA44">
            <v>670781</v>
          </cell>
          <cell r="BB44">
            <v>685030</v>
          </cell>
          <cell r="BC44">
            <v>701557</v>
          </cell>
          <cell r="BD44">
            <v>718625</v>
          </cell>
          <cell r="BE44">
            <v>745273</v>
          </cell>
          <cell r="BF44">
            <v>771238</v>
          </cell>
          <cell r="BG44">
            <v>792645</v>
          </cell>
          <cell r="BH44">
            <v>808692</v>
          </cell>
          <cell r="BI44">
            <v>816245</v>
          </cell>
          <cell r="BJ44">
            <v>825870</v>
          </cell>
          <cell r="BK44">
            <v>835612</v>
          </cell>
          <cell r="BL44">
            <v>852352</v>
          </cell>
          <cell r="BM44">
            <v>867190</v>
          </cell>
          <cell r="BN44">
            <v>884553</v>
          </cell>
          <cell r="BO44">
            <v>909054</v>
          </cell>
          <cell r="BP44">
            <v>910226</v>
          </cell>
          <cell r="BQ44">
            <v>922428</v>
          </cell>
          <cell r="BR44">
            <v>929971</v>
          </cell>
          <cell r="BS44">
            <v>932581</v>
          </cell>
          <cell r="BT44">
            <v>904923</v>
          </cell>
          <cell r="BU44">
            <v>894016</v>
          </cell>
          <cell r="BV44">
            <v>862591</v>
          </cell>
          <cell r="BW44">
            <v>859371</v>
          </cell>
          <cell r="BX44">
            <v>860045</v>
          </cell>
          <cell r="BY44">
            <v>862042</v>
          </cell>
          <cell r="BZ44">
            <v>866282</v>
          </cell>
          <cell r="CA44">
            <v>867493</v>
          </cell>
          <cell r="CB44">
            <v>866324</v>
          </cell>
          <cell r="CC44">
            <v>874118</v>
          </cell>
          <cell r="CD44">
            <v>879884</v>
          </cell>
          <cell r="CE44">
            <v>889344</v>
          </cell>
          <cell r="CF44">
            <v>897208</v>
          </cell>
          <cell r="CG44">
            <v>910746</v>
          </cell>
        </row>
        <row r="45">
          <cell r="A45" t="str">
            <v>г. Севастополь</v>
          </cell>
          <cell r="B45">
            <v>8971</v>
          </cell>
          <cell r="C45">
            <v>8892</v>
          </cell>
          <cell r="D45">
            <v>9259</v>
          </cell>
          <cell r="E45">
            <v>9735</v>
          </cell>
          <cell r="F45">
            <v>10160</v>
          </cell>
          <cell r="G45">
            <v>10582</v>
          </cell>
          <cell r="H45">
            <v>10995</v>
          </cell>
          <cell r="I45">
            <v>11451</v>
          </cell>
          <cell r="J45">
            <v>11882</v>
          </cell>
          <cell r="K45">
            <v>12291</v>
          </cell>
          <cell r="L45">
            <v>12724</v>
          </cell>
          <cell r="M45">
            <v>13031</v>
          </cell>
          <cell r="N45">
            <v>13176</v>
          </cell>
          <cell r="O45">
            <v>13687</v>
          </cell>
          <cell r="P45">
            <v>14225</v>
          </cell>
          <cell r="Q45">
            <v>14148</v>
          </cell>
          <cell r="R45">
            <v>14366</v>
          </cell>
          <cell r="S45">
            <v>14845</v>
          </cell>
          <cell r="T45">
            <v>15400</v>
          </cell>
          <cell r="U45">
            <v>15956</v>
          </cell>
          <cell r="V45">
            <v>16698</v>
          </cell>
          <cell r="W45">
            <v>17414</v>
          </cell>
          <cell r="X45">
            <v>18230</v>
          </cell>
          <cell r="Y45">
            <v>18762</v>
          </cell>
          <cell r="Z45">
            <v>19184</v>
          </cell>
          <cell r="AA45">
            <v>19813</v>
          </cell>
          <cell r="AB45">
            <v>20666</v>
          </cell>
          <cell r="AC45">
            <v>21675</v>
          </cell>
          <cell r="AD45">
            <v>22617</v>
          </cell>
          <cell r="AE45">
            <v>23600</v>
          </cell>
          <cell r="AF45">
            <v>24388</v>
          </cell>
          <cell r="AG45">
            <v>25100</v>
          </cell>
          <cell r="AH45">
            <v>25819</v>
          </cell>
          <cell r="AI45">
            <v>26579</v>
          </cell>
          <cell r="AJ45">
            <v>27313</v>
          </cell>
          <cell r="AK45">
            <v>28175</v>
          </cell>
          <cell r="AL45">
            <v>28690</v>
          </cell>
          <cell r="AM45">
            <v>29264</v>
          </cell>
          <cell r="AN45">
            <v>29481</v>
          </cell>
          <cell r="AO45">
            <v>29514</v>
          </cell>
          <cell r="AP45">
            <v>29505</v>
          </cell>
          <cell r="AQ45">
            <v>29655</v>
          </cell>
          <cell r="AR45">
            <v>30037</v>
          </cell>
          <cell r="AS45">
            <v>30764</v>
          </cell>
          <cell r="AT45">
            <v>31453</v>
          </cell>
          <cell r="AU45">
            <v>32278</v>
          </cell>
          <cell r="AV45">
            <v>32924</v>
          </cell>
          <cell r="AW45">
            <v>33903</v>
          </cell>
          <cell r="AX45">
            <v>34358</v>
          </cell>
          <cell r="AY45">
            <v>34945</v>
          </cell>
          <cell r="AZ45">
            <v>35674</v>
          </cell>
          <cell r="BA45">
            <v>36540</v>
          </cell>
          <cell r="BB45">
            <v>37628</v>
          </cell>
          <cell r="BC45">
            <v>38684</v>
          </cell>
          <cell r="BD45">
            <v>39532</v>
          </cell>
          <cell r="BE45">
            <v>40955</v>
          </cell>
          <cell r="BF45">
            <v>42130</v>
          </cell>
          <cell r="BG45">
            <v>43295</v>
          </cell>
          <cell r="BH45">
            <v>44504</v>
          </cell>
          <cell r="BI45">
            <v>45512</v>
          </cell>
          <cell r="BJ45">
            <v>45692</v>
          </cell>
          <cell r="BK45">
            <v>46143</v>
          </cell>
          <cell r="BL45">
            <v>47251</v>
          </cell>
          <cell r="BM45">
            <v>48249</v>
          </cell>
          <cell r="BN45">
            <v>49269</v>
          </cell>
          <cell r="BO45">
            <v>50618</v>
          </cell>
          <cell r="BP45">
            <v>50781</v>
          </cell>
          <cell r="BQ45">
            <v>51416</v>
          </cell>
          <cell r="BR45">
            <v>51504</v>
          </cell>
          <cell r="BS45">
            <v>51253</v>
          </cell>
          <cell r="BT45">
            <v>54868</v>
          </cell>
          <cell r="BU45">
            <v>54786</v>
          </cell>
          <cell r="BV45">
            <v>61951</v>
          </cell>
          <cell r="BW45">
            <v>62201</v>
          </cell>
          <cell r="BX45">
            <v>62231</v>
          </cell>
          <cell r="BY45">
            <v>62242</v>
          </cell>
          <cell r="BZ45">
            <v>62603</v>
          </cell>
          <cell r="CA45">
            <v>63011</v>
          </cell>
          <cell r="CB45">
            <v>63552</v>
          </cell>
          <cell r="CC45">
            <v>64170</v>
          </cell>
          <cell r="CD45">
            <v>64892</v>
          </cell>
          <cell r="CE45">
            <v>65880</v>
          </cell>
          <cell r="CF45">
            <v>67238</v>
          </cell>
          <cell r="CG45">
            <v>68454</v>
          </cell>
        </row>
        <row r="46">
          <cell r="A46" t="str">
            <v>СЕВЕРО-КАВКАЗСКИЙ ФЕДЕРАЛЬНЫЙ ОКРУГ</v>
          </cell>
          <cell r="B46">
            <v>423705</v>
          </cell>
          <cell r="C46">
            <v>427000</v>
          </cell>
          <cell r="D46">
            <v>434369</v>
          </cell>
          <cell r="E46">
            <v>442630</v>
          </cell>
          <cell r="F46">
            <v>449840</v>
          </cell>
          <cell r="G46">
            <v>456421</v>
          </cell>
          <cell r="H46">
            <v>464141</v>
          </cell>
          <cell r="I46">
            <v>472602</v>
          </cell>
          <cell r="J46">
            <v>480243</v>
          </cell>
          <cell r="K46">
            <v>486039</v>
          </cell>
          <cell r="L46">
            <v>491357</v>
          </cell>
          <cell r="M46">
            <v>498255</v>
          </cell>
          <cell r="N46">
            <v>502338</v>
          </cell>
          <cell r="O46">
            <v>507381</v>
          </cell>
          <cell r="P46">
            <v>514105</v>
          </cell>
          <cell r="Q46">
            <v>509837</v>
          </cell>
          <cell r="R46">
            <v>508427</v>
          </cell>
          <cell r="S46">
            <v>512088</v>
          </cell>
          <cell r="T46">
            <v>518781</v>
          </cell>
          <cell r="U46">
            <v>528110</v>
          </cell>
          <cell r="V46">
            <v>535625</v>
          </cell>
          <cell r="W46">
            <v>545587</v>
          </cell>
          <cell r="X46">
            <v>552243</v>
          </cell>
          <cell r="Y46">
            <v>558643</v>
          </cell>
          <cell r="Z46">
            <v>563518</v>
          </cell>
          <cell r="AA46">
            <v>570843</v>
          </cell>
          <cell r="AB46">
            <v>581792</v>
          </cell>
          <cell r="AC46">
            <v>593547</v>
          </cell>
          <cell r="AD46">
            <v>605128</v>
          </cell>
          <cell r="AE46">
            <v>619439</v>
          </cell>
          <cell r="AF46">
            <v>632001</v>
          </cell>
          <cell r="AG46">
            <v>646306</v>
          </cell>
          <cell r="AH46">
            <v>660163</v>
          </cell>
          <cell r="AI46">
            <v>674181</v>
          </cell>
          <cell r="AJ46">
            <v>684601</v>
          </cell>
          <cell r="AK46">
            <v>698608</v>
          </cell>
          <cell r="AL46">
            <v>706743</v>
          </cell>
          <cell r="AM46">
            <v>719488</v>
          </cell>
          <cell r="AN46">
            <v>717771</v>
          </cell>
          <cell r="AO46">
            <v>710247</v>
          </cell>
          <cell r="AP46">
            <v>705875</v>
          </cell>
          <cell r="AQ46">
            <v>706576</v>
          </cell>
          <cell r="AR46">
            <v>712206</v>
          </cell>
          <cell r="AS46">
            <v>719437</v>
          </cell>
          <cell r="AT46">
            <v>732970</v>
          </cell>
          <cell r="AU46">
            <v>744913</v>
          </cell>
          <cell r="AV46">
            <v>759437</v>
          </cell>
          <cell r="AW46">
            <v>776067</v>
          </cell>
          <cell r="AX46">
            <v>783641</v>
          </cell>
          <cell r="AY46">
            <v>794203</v>
          </cell>
          <cell r="AZ46">
            <v>810642</v>
          </cell>
          <cell r="BA46">
            <v>828553</v>
          </cell>
          <cell r="BB46">
            <v>848151</v>
          </cell>
          <cell r="BC46">
            <v>870626</v>
          </cell>
          <cell r="BD46">
            <v>890765</v>
          </cell>
          <cell r="BE46">
            <v>923470</v>
          </cell>
          <cell r="BF46">
            <v>956073</v>
          </cell>
          <cell r="BG46">
            <v>983782</v>
          </cell>
          <cell r="BH46">
            <v>1007200</v>
          </cell>
          <cell r="BI46">
            <v>1017780</v>
          </cell>
          <cell r="BJ46">
            <v>1031048</v>
          </cell>
          <cell r="BK46">
            <v>1046337</v>
          </cell>
          <cell r="BL46">
            <v>1067795</v>
          </cell>
          <cell r="BM46">
            <v>1088295</v>
          </cell>
          <cell r="BN46">
            <v>1113971</v>
          </cell>
          <cell r="BO46">
            <v>1142328</v>
          </cell>
          <cell r="BP46">
            <v>1143813</v>
          </cell>
          <cell r="BQ46">
            <v>1160658</v>
          </cell>
          <cell r="BR46">
            <v>1168367</v>
          </cell>
          <cell r="BS46">
            <v>1175472</v>
          </cell>
          <cell r="BT46">
            <v>1138956</v>
          </cell>
          <cell r="BU46">
            <v>1125563</v>
          </cell>
          <cell r="BV46">
            <v>1098049</v>
          </cell>
          <cell r="BW46">
            <v>1093141</v>
          </cell>
          <cell r="BX46">
            <v>1091125</v>
          </cell>
          <cell r="BY46">
            <v>1093953</v>
          </cell>
          <cell r="BZ46">
            <v>1096363</v>
          </cell>
          <cell r="CA46">
            <v>1091024</v>
          </cell>
          <cell r="CB46">
            <v>1087060</v>
          </cell>
          <cell r="CC46">
            <v>1093601</v>
          </cell>
          <cell r="CD46">
            <v>1097242</v>
          </cell>
          <cell r="CE46">
            <v>1102845</v>
          </cell>
          <cell r="CF46">
            <v>1108198</v>
          </cell>
          <cell r="CG46">
            <v>1111197</v>
          </cell>
        </row>
        <row r="47">
          <cell r="A47" t="str">
            <v>Республика Дагестан</v>
          </cell>
          <cell r="B47">
            <v>57590</v>
          </cell>
          <cell r="C47">
            <v>58246</v>
          </cell>
          <cell r="D47">
            <v>59269</v>
          </cell>
          <cell r="E47">
            <v>60562</v>
          </cell>
          <cell r="F47">
            <v>61678</v>
          </cell>
          <cell r="G47">
            <v>62949</v>
          </cell>
          <cell r="H47">
            <v>64099</v>
          </cell>
          <cell r="I47">
            <v>65386</v>
          </cell>
          <cell r="J47">
            <v>66559</v>
          </cell>
          <cell r="K47">
            <v>67866</v>
          </cell>
          <cell r="L47">
            <v>68977</v>
          </cell>
          <cell r="M47">
            <v>70211</v>
          </cell>
          <cell r="N47">
            <v>70961</v>
          </cell>
          <cell r="O47">
            <v>71529</v>
          </cell>
          <cell r="P47">
            <v>72715</v>
          </cell>
          <cell r="Q47">
            <v>72137</v>
          </cell>
          <cell r="R47">
            <v>71493</v>
          </cell>
          <cell r="S47">
            <v>72152</v>
          </cell>
          <cell r="T47">
            <v>73376</v>
          </cell>
          <cell r="U47">
            <v>75248</v>
          </cell>
          <cell r="V47">
            <v>76486</v>
          </cell>
          <cell r="W47">
            <v>78503</v>
          </cell>
          <cell r="X47">
            <v>80409</v>
          </cell>
          <cell r="Y47">
            <v>82142</v>
          </cell>
          <cell r="Z47">
            <v>83359</v>
          </cell>
          <cell r="AA47">
            <v>85013</v>
          </cell>
          <cell r="AB47">
            <v>87002</v>
          </cell>
          <cell r="AC47">
            <v>89297</v>
          </cell>
          <cell r="AD47">
            <v>91306</v>
          </cell>
          <cell r="AE47">
            <v>93669</v>
          </cell>
          <cell r="AF47">
            <v>95901</v>
          </cell>
          <cell r="AG47">
            <v>98247</v>
          </cell>
          <cell r="AH47">
            <v>100997</v>
          </cell>
          <cell r="AI47">
            <v>104060</v>
          </cell>
          <cell r="AJ47">
            <v>106348</v>
          </cell>
          <cell r="AK47">
            <v>109472</v>
          </cell>
          <cell r="AL47">
            <v>111085</v>
          </cell>
          <cell r="AM47">
            <v>113361</v>
          </cell>
          <cell r="AN47">
            <v>113493</v>
          </cell>
          <cell r="AO47">
            <v>112302</v>
          </cell>
          <cell r="AP47">
            <v>111596</v>
          </cell>
          <cell r="AQ47">
            <v>111700</v>
          </cell>
          <cell r="AR47">
            <v>112689</v>
          </cell>
          <cell r="AS47">
            <v>113487</v>
          </cell>
          <cell r="AT47">
            <v>116163</v>
          </cell>
          <cell r="AU47">
            <v>118579</v>
          </cell>
          <cell r="AV47">
            <v>121988</v>
          </cell>
          <cell r="AW47">
            <v>125849</v>
          </cell>
          <cell r="AX47">
            <v>127667</v>
          </cell>
          <cell r="AY47">
            <v>129795</v>
          </cell>
          <cell r="AZ47">
            <v>133027</v>
          </cell>
          <cell r="BA47">
            <v>136559</v>
          </cell>
          <cell r="BB47">
            <v>140685</v>
          </cell>
          <cell r="BC47">
            <v>145148</v>
          </cell>
          <cell r="BD47">
            <v>149474</v>
          </cell>
          <cell r="BE47">
            <v>155717</v>
          </cell>
          <cell r="BF47">
            <v>162283</v>
          </cell>
          <cell r="BG47">
            <v>167512</v>
          </cell>
          <cell r="BH47">
            <v>172943</v>
          </cell>
          <cell r="BI47">
            <v>176676</v>
          </cell>
          <cell r="BJ47">
            <v>180172</v>
          </cell>
          <cell r="BK47">
            <v>183307</v>
          </cell>
          <cell r="BL47">
            <v>187659</v>
          </cell>
          <cell r="BM47">
            <v>192168</v>
          </cell>
          <cell r="BN47">
            <v>198016</v>
          </cell>
          <cell r="BO47">
            <v>203919</v>
          </cell>
          <cell r="BP47">
            <v>206754</v>
          </cell>
          <cell r="BQ47">
            <v>211185</v>
          </cell>
          <cell r="BR47">
            <v>214490</v>
          </cell>
          <cell r="BS47">
            <v>218480</v>
          </cell>
          <cell r="BT47">
            <v>209881</v>
          </cell>
          <cell r="BU47">
            <v>208405</v>
          </cell>
          <cell r="BV47">
            <v>198842</v>
          </cell>
          <cell r="BW47">
            <v>198390</v>
          </cell>
          <cell r="BX47">
            <v>198085</v>
          </cell>
          <cell r="BY47">
            <v>197542</v>
          </cell>
          <cell r="BZ47">
            <v>197864</v>
          </cell>
          <cell r="CA47">
            <v>197559</v>
          </cell>
          <cell r="CB47">
            <v>196235</v>
          </cell>
          <cell r="CC47">
            <v>196974</v>
          </cell>
          <cell r="CD47">
            <v>197250</v>
          </cell>
          <cell r="CE47">
            <v>197840</v>
          </cell>
          <cell r="CF47">
            <v>198089</v>
          </cell>
          <cell r="CG47">
            <v>197566</v>
          </cell>
        </row>
        <row r="48">
          <cell r="A48" t="str">
            <v>Республика Ингушетия</v>
          </cell>
          <cell r="B48">
            <v>6045</v>
          </cell>
          <cell r="C48">
            <v>6117</v>
          </cell>
          <cell r="D48">
            <v>6193</v>
          </cell>
          <cell r="E48">
            <v>6301</v>
          </cell>
          <cell r="F48">
            <v>6425</v>
          </cell>
          <cell r="G48">
            <v>6512</v>
          </cell>
          <cell r="H48">
            <v>6661</v>
          </cell>
          <cell r="I48">
            <v>6831</v>
          </cell>
          <cell r="J48">
            <v>6980</v>
          </cell>
          <cell r="K48">
            <v>7146</v>
          </cell>
          <cell r="L48">
            <v>7241</v>
          </cell>
          <cell r="M48">
            <v>7416</v>
          </cell>
          <cell r="N48">
            <v>7544</v>
          </cell>
          <cell r="O48">
            <v>7680</v>
          </cell>
          <cell r="P48">
            <v>7780</v>
          </cell>
          <cell r="Q48">
            <v>7733</v>
          </cell>
          <cell r="R48">
            <v>7728</v>
          </cell>
          <cell r="S48">
            <v>7792</v>
          </cell>
          <cell r="T48">
            <v>7863</v>
          </cell>
          <cell r="U48">
            <v>8018</v>
          </cell>
          <cell r="V48">
            <v>7907</v>
          </cell>
          <cell r="W48">
            <v>8071</v>
          </cell>
          <cell r="X48">
            <v>8241</v>
          </cell>
          <cell r="Y48">
            <v>8318</v>
          </cell>
          <cell r="Z48">
            <v>8358</v>
          </cell>
          <cell r="AA48">
            <v>8359</v>
          </cell>
          <cell r="AB48">
            <v>8516</v>
          </cell>
          <cell r="AC48">
            <v>8713</v>
          </cell>
          <cell r="AD48">
            <v>8847</v>
          </cell>
          <cell r="AE48">
            <v>9011</v>
          </cell>
          <cell r="AF48">
            <v>9203</v>
          </cell>
          <cell r="AG48">
            <v>9394</v>
          </cell>
          <cell r="AH48">
            <v>9619</v>
          </cell>
          <cell r="AI48">
            <v>9848</v>
          </cell>
          <cell r="AJ48">
            <v>9977</v>
          </cell>
          <cell r="AK48">
            <v>10150</v>
          </cell>
          <cell r="AL48">
            <v>10265</v>
          </cell>
          <cell r="AM48">
            <v>10422</v>
          </cell>
          <cell r="AN48">
            <v>10322</v>
          </cell>
          <cell r="AO48">
            <v>10234</v>
          </cell>
          <cell r="AP48">
            <v>10151</v>
          </cell>
          <cell r="AQ48">
            <v>10061</v>
          </cell>
          <cell r="AR48">
            <v>10217</v>
          </cell>
          <cell r="AS48">
            <v>10440</v>
          </cell>
          <cell r="AT48">
            <v>10657</v>
          </cell>
          <cell r="AU48">
            <v>10885</v>
          </cell>
          <cell r="AV48">
            <v>11104</v>
          </cell>
          <cell r="AW48">
            <v>11367</v>
          </cell>
          <cell r="AX48">
            <v>11541</v>
          </cell>
          <cell r="AY48">
            <v>11727</v>
          </cell>
          <cell r="AZ48">
            <v>12013</v>
          </cell>
          <cell r="BA48">
            <v>12216</v>
          </cell>
          <cell r="BB48">
            <v>12489</v>
          </cell>
          <cell r="BC48">
            <v>12858</v>
          </cell>
          <cell r="BD48">
            <v>13292</v>
          </cell>
          <cell r="BE48">
            <v>13845</v>
          </cell>
          <cell r="BF48">
            <v>14283</v>
          </cell>
          <cell r="BG48">
            <v>14727</v>
          </cell>
          <cell r="BH48">
            <v>15178</v>
          </cell>
          <cell r="BI48">
            <v>15374</v>
          </cell>
          <cell r="BJ48">
            <v>15662</v>
          </cell>
          <cell r="BK48">
            <v>16005</v>
          </cell>
          <cell r="BL48">
            <v>16339</v>
          </cell>
          <cell r="BM48">
            <v>16644</v>
          </cell>
          <cell r="BN48">
            <v>17107</v>
          </cell>
          <cell r="BO48">
            <v>17480</v>
          </cell>
          <cell r="BP48">
            <v>17802</v>
          </cell>
          <cell r="BQ48">
            <v>18247</v>
          </cell>
          <cell r="BR48">
            <v>18424</v>
          </cell>
          <cell r="BS48">
            <v>18559</v>
          </cell>
          <cell r="BT48">
            <v>17732</v>
          </cell>
          <cell r="BU48">
            <v>17409</v>
          </cell>
          <cell r="BV48">
            <v>17056</v>
          </cell>
          <cell r="BW48">
            <v>16888</v>
          </cell>
          <cell r="BX48">
            <v>16770</v>
          </cell>
          <cell r="BY48">
            <v>16519</v>
          </cell>
          <cell r="BZ48">
            <v>16432</v>
          </cell>
          <cell r="CA48">
            <v>16190</v>
          </cell>
          <cell r="CB48">
            <v>16074</v>
          </cell>
          <cell r="CC48">
            <v>15843</v>
          </cell>
          <cell r="CD48">
            <v>15735</v>
          </cell>
          <cell r="CE48">
            <v>15441</v>
          </cell>
          <cell r="CF48">
            <v>15278</v>
          </cell>
          <cell r="CG48">
            <v>15054</v>
          </cell>
        </row>
        <row r="49">
          <cell r="A49" t="str">
            <v>Кабардино-Балкарская Республика</v>
          </cell>
          <cell r="B49">
            <v>40840</v>
          </cell>
          <cell r="C49">
            <v>41081</v>
          </cell>
          <cell r="D49">
            <v>41848</v>
          </cell>
          <cell r="E49">
            <v>42621</v>
          </cell>
          <cell r="F49">
            <v>43230</v>
          </cell>
          <cell r="G49">
            <v>43787</v>
          </cell>
          <cell r="H49">
            <v>44718</v>
          </cell>
          <cell r="I49">
            <v>45552</v>
          </cell>
          <cell r="J49">
            <v>46291</v>
          </cell>
          <cell r="K49">
            <v>46842</v>
          </cell>
          <cell r="L49">
            <v>47417</v>
          </cell>
          <cell r="M49">
            <v>48029</v>
          </cell>
          <cell r="N49">
            <v>48313</v>
          </cell>
          <cell r="O49">
            <v>48819</v>
          </cell>
          <cell r="P49">
            <v>49404</v>
          </cell>
          <cell r="Q49">
            <v>49042</v>
          </cell>
          <cell r="R49">
            <v>48757</v>
          </cell>
          <cell r="S49">
            <v>49248</v>
          </cell>
          <cell r="T49">
            <v>49916</v>
          </cell>
          <cell r="U49">
            <v>50947</v>
          </cell>
          <cell r="V49">
            <v>51510</v>
          </cell>
          <cell r="W49">
            <v>52523</v>
          </cell>
          <cell r="X49">
            <v>53097</v>
          </cell>
          <cell r="Y49">
            <v>53799</v>
          </cell>
          <cell r="Z49">
            <v>54247</v>
          </cell>
          <cell r="AA49">
            <v>54908</v>
          </cell>
          <cell r="AB49">
            <v>55909</v>
          </cell>
          <cell r="AC49">
            <v>57045</v>
          </cell>
          <cell r="AD49">
            <v>57945</v>
          </cell>
          <cell r="AE49">
            <v>59227</v>
          </cell>
          <cell r="AF49">
            <v>60358</v>
          </cell>
          <cell r="AG49">
            <v>61653</v>
          </cell>
          <cell r="AH49">
            <v>62775</v>
          </cell>
          <cell r="AI49">
            <v>63958</v>
          </cell>
          <cell r="AJ49">
            <v>64888</v>
          </cell>
          <cell r="AK49">
            <v>66425</v>
          </cell>
          <cell r="AL49">
            <v>67127</v>
          </cell>
          <cell r="AM49">
            <v>68147</v>
          </cell>
          <cell r="AN49">
            <v>67888</v>
          </cell>
          <cell r="AO49">
            <v>67119</v>
          </cell>
          <cell r="AP49">
            <v>66661</v>
          </cell>
          <cell r="AQ49">
            <v>66733</v>
          </cell>
          <cell r="AR49">
            <v>67406</v>
          </cell>
          <cell r="AS49">
            <v>68083</v>
          </cell>
          <cell r="AT49">
            <v>69214</v>
          </cell>
          <cell r="AU49">
            <v>70317</v>
          </cell>
          <cell r="AV49">
            <v>71566</v>
          </cell>
          <cell r="AW49">
            <v>72924</v>
          </cell>
          <cell r="AX49">
            <v>73514</v>
          </cell>
          <cell r="AY49">
            <v>74352</v>
          </cell>
          <cell r="AZ49">
            <v>75698</v>
          </cell>
          <cell r="BA49">
            <v>77311</v>
          </cell>
          <cell r="BB49">
            <v>79013</v>
          </cell>
          <cell r="BC49">
            <v>81033</v>
          </cell>
          <cell r="BD49">
            <v>82759</v>
          </cell>
          <cell r="BE49">
            <v>85761</v>
          </cell>
          <cell r="BF49">
            <v>88653</v>
          </cell>
          <cell r="BG49">
            <v>90882</v>
          </cell>
          <cell r="BH49">
            <v>92418</v>
          </cell>
          <cell r="BI49">
            <v>92492</v>
          </cell>
          <cell r="BJ49">
            <v>93447</v>
          </cell>
          <cell r="BK49">
            <v>94621</v>
          </cell>
          <cell r="BL49">
            <v>96238</v>
          </cell>
          <cell r="BM49">
            <v>97893</v>
          </cell>
          <cell r="BN49">
            <v>100164</v>
          </cell>
          <cell r="BO49">
            <v>102168</v>
          </cell>
          <cell r="BP49">
            <v>101658</v>
          </cell>
          <cell r="BQ49">
            <v>103326</v>
          </cell>
          <cell r="BR49">
            <v>103852</v>
          </cell>
          <cell r="BS49">
            <v>104239</v>
          </cell>
          <cell r="BT49">
            <v>100269</v>
          </cell>
          <cell r="BU49">
            <v>99035</v>
          </cell>
          <cell r="BV49">
            <v>95449</v>
          </cell>
          <cell r="BW49">
            <v>94908</v>
          </cell>
          <cell r="BX49">
            <v>94878</v>
          </cell>
          <cell r="BY49">
            <v>94902</v>
          </cell>
          <cell r="BZ49">
            <v>95188</v>
          </cell>
          <cell r="CA49">
            <v>95091</v>
          </cell>
          <cell r="CB49">
            <v>94665</v>
          </cell>
          <cell r="CC49">
            <v>95614</v>
          </cell>
          <cell r="CD49">
            <v>95841</v>
          </cell>
          <cell r="CE49">
            <v>96215</v>
          </cell>
          <cell r="CF49">
            <v>96925</v>
          </cell>
          <cell r="CG49">
            <v>96836</v>
          </cell>
        </row>
        <row r="50">
          <cell r="A50" t="str">
            <v>Карачаево-Черкесская Республика</v>
          </cell>
          <cell r="B50">
            <v>27099</v>
          </cell>
          <cell r="C50">
            <v>27326</v>
          </cell>
          <cell r="D50">
            <v>27833</v>
          </cell>
          <cell r="E50">
            <v>28442</v>
          </cell>
          <cell r="F50">
            <v>28921</v>
          </cell>
          <cell r="G50">
            <v>29377</v>
          </cell>
          <cell r="H50">
            <v>29937</v>
          </cell>
          <cell r="I50">
            <v>30533</v>
          </cell>
          <cell r="J50">
            <v>31044</v>
          </cell>
          <cell r="K50">
            <v>31459</v>
          </cell>
          <cell r="L50">
            <v>31884</v>
          </cell>
          <cell r="M50">
            <v>32270</v>
          </cell>
          <cell r="N50">
            <v>32535</v>
          </cell>
          <cell r="O50">
            <v>32842</v>
          </cell>
          <cell r="P50">
            <v>33216</v>
          </cell>
          <cell r="Q50">
            <v>33030</v>
          </cell>
          <cell r="R50">
            <v>32887</v>
          </cell>
          <cell r="S50">
            <v>33019</v>
          </cell>
          <cell r="T50">
            <v>33474</v>
          </cell>
          <cell r="U50">
            <v>34191</v>
          </cell>
          <cell r="V50">
            <v>34478</v>
          </cell>
          <cell r="W50">
            <v>35176</v>
          </cell>
          <cell r="X50">
            <v>35655</v>
          </cell>
          <cell r="Y50">
            <v>36020</v>
          </cell>
          <cell r="Z50">
            <v>36330</v>
          </cell>
          <cell r="AA50">
            <v>36730</v>
          </cell>
          <cell r="AB50">
            <v>37406</v>
          </cell>
          <cell r="AC50">
            <v>38508</v>
          </cell>
          <cell r="AD50">
            <v>39433</v>
          </cell>
          <cell r="AE50">
            <v>40416</v>
          </cell>
          <cell r="AF50">
            <v>41460</v>
          </cell>
          <cell r="AG50">
            <v>42612</v>
          </cell>
          <cell r="AH50">
            <v>43742</v>
          </cell>
          <cell r="AI50">
            <v>44836</v>
          </cell>
          <cell r="AJ50">
            <v>45681</v>
          </cell>
          <cell r="AK50">
            <v>46923</v>
          </cell>
          <cell r="AL50">
            <v>47520</v>
          </cell>
          <cell r="AM50">
            <v>48302</v>
          </cell>
          <cell r="AN50">
            <v>48425</v>
          </cell>
          <cell r="AO50">
            <v>48093</v>
          </cell>
          <cell r="AP50">
            <v>47874</v>
          </cell>
          <cell r="AQ50">
            <v>47962</v>
          </cell>
          <cell r="AR50">
            <v>48666</v>
          </cell>
          <cell r="AS50">
            <v>49208</v>
          </cell>
          <cell r="AT50">
            <v>50350</v>
          </cell>
          <cell r="AU50">
            <v>51644</v>
          </cell>
          <cell r="AV50">
            <v>52920</v>
          </cell>
          <cell r="AW50">
            <v>54138</v>
          </cell>
          <cell r="AX50">
            <v>54776</v>
          </cell>
          <cell r="AY50">
            <v>55430</v>
          </cell>
          <cell r="AZ50">
            <v>56580</v>
          </cell>
          <cell r="BA50">
            <v>57732</v>
          </cell>
          <cell r="BB50">
            <v>59199</v>
          </cell>
          <cell r="BC50">
            <v>60686</v>
          </cell>
          <cell r="BD50">
            <v>61787</v>
          </cell>
          <cell r="BE50">
            <v>64025</v>
          </cell>
          <cell r="BF50">
            <v>65924</v>
          </cell>
          <cell r="BG50">
            <v>67571</v>
          </cell>
          <cell r="BH50">
            <v>69044</v>
          </cell>
          <cell r="BI50">
            <v>69336</v>
          </cell>
          <cell r="BJ50">
            <v>70088</v>
          </cell>
          <cell r="BK50">
            <v>70924</v>
          </cell>
          <cell r="BL50">
            <v>71888</v>
          </cell>
          <cell r="BM50">
            <v>73150</v>
          </cell>
          <cell r="BN50">
            <v>74414</v>
          </cell>
          <cell r="BO50">
            <v>75854</v>
          </cell>
          <cell r="BP50">
            <v>75385</v>
          </cell>
          <cell r="BQ50">
            <v>76532</v>
          </cell>
          <cell r="BR50">
            <v>76725</v>
          </cell>
          <cell r="BS50">
            <v>77126</v>
          </cell>
          <cell r="BT50">
            <v>75145</v>
          </cell>
          <cell r="BU50">
            <v>74643</v>
          </cell>
          <cell r="BV50">
            <v>72238</v>
          </cell>
          <cell r="BW50">
            <v>71866</v>
          </cell>
          <cell r="BX50">
            <v>71635</v>
          </cell>
          <cell r="BY50">
            <v>71529</v>
          </cell>
          <cell r="BZ50">
            <v>71599</v>
          </cell>
          <cell r="CA50">
            <v>71580</v>
          </cell>
          <cell r="CB50">
            <v>71399</v>
          </cell>
          <cell r="CC50">
            <v>72054</v>
          </cell>
          <cell r="CD50">
            <v>72280</v>
          </cell>
          <cell r="CE50">
            <v>72518</v>
          </cell>
          <cell r="CF50">
            <v>72598</v>
          </cell>
          <cell r="CG50">
            <v>72622</v>
          </cell>
        </row>
        <row r="51">
          <cell r="A51" t="str">
            <v>Республика Северная Осетия - Алания</v>
          </cell>
          <cell r="B51">
            <v>47584</v>
          </cell>
          <cell r="C51">
            <v>47954</v>
          </cell>
          <cell r="D51">
            <v>48612</v>
          </cell>
          <cell r="E51">
            <v>49306</v>
          </cell>
          <cell r="F51">
            <v>49952</v>
          </cell>
          <cell r="G51">
            <v>50417</v>
          </cell>
          <cell r="H51">
            <v>51314</v>
          </cell>
          <cell r="I51">
            <v>52079</v>
          </cell>
          <cell r="J51">
            <v>52799</v>
          </cell>
          <cell r="K51">
            <v>53393</v>
          </cell>
          <cell r="L51">
            <v>53540</v>
          </cell>
          <cell r="M51">
            <v>54299</v>
          </cell>
          <cell r="N51">
            <v>54745</v>
          </cell>
          <cell r="O51">
            <v>55285</v>
          </cell>
          <cell r="P51">
            <v>55893</v>
          </cell>
          <cell r="Q51">
            <v>55332</v>
          </cell>
          <cell r="R51">
            <v>55262</v>
          </cell>
          <cell r="S51">
            <v>55518</v>
          </cell>
          <cell r="T51">
            <v>56095</v>
          </cell>
          <cell r="U51">
            <v>56823</v>
          </cell>
          <cell r="V51">
            <v>57585</v>
          </cell>
          <cell r="W51">
            <v>58611</v>
          </cell>
          <cell r="X51">
            <v>59243</v>
          </cell>
          <cell r="Y51">
            <v>59700</v>
          </cell>
          <cell r="Z51">
            <v>60311</v>
          </cell>
          <cell r="AA51">
            <v>61174</v>
          </cell>
          <cell r="AB51">
            <v>62242</v>
          </cell>
          <cell r="AC51">
            <v>63274</v>
          </cell>
          <cell r="AD51">
            <v>64408</v>
          </cell>
          <cell r="AE51">
            <v>65799</v>
          </cell>
          <cell r="AF51">
            <v>67008</v>
          </cell>
          <cell r="AG51">
            <v>68331</v>
          </cell>
          <cell r="AH51">
            <v>69704</v>
          </cell>
          <cell r="AI51">
            <v>71080</v>
          </cell>
          <cell r="AJ51">
            <v>72130</v>
          </cell>
          <cell r="AK51">
            <v>73581</v>
          </cell>
          <cell r="AL51">
            <v>74439</v>
          </cell>
          <cell r="AM51">
            <v>75612</v>
          </cell>
          <cell r="AN51">
            <v>75416</v>
          </cell>
          <cell r="AO51">
            <v>74590</v>
          </cell>
          <cell r="AP51">
            <v>74221</v>
          </cell>
          <cell r="AQ51">
            <v>74181</v>
          </cell>
          <cell r="AR51">
            <v>74844</v>
          </cell>
          <cell r="AS51">
            <v>75646</v>
          </cell>
          <cell r="AT51">
            <v>77132</v>
          </cell>
          <cell r="AU51">
            <v>78571</v>
          </cell>
          <cell r="AV51">
            <v>80319</v>
          </cell>
          <cell r="AW51">
            <v>82267</v>
          </cell>
          <cell r="AX51">
            <v>83139</v>
          </cell>
          <cell r="AY51">
            <v>84566</v>
          </cell>
          <cell r="AZ51">
            <v>86538</v>
          </cell>
          <cell r="BA51">
            <v>88489</v>
          </cell>
          <cell r="BB51">
            <v>90765</v>
          </cell>
          <cell r="BC51">
            <v>93394</v>
          </cell>
          <cell r="BD51">
            <v>95006</v>
          </cell>
          <cell r="BE51">
            <v>99052</v>
          </cell>
          <cell r="BF51">
            <v>102816</v>
          </cell>
          <cell r="BG51">
            <v>106103</v>
          </cell>
          <cell r="BH51">
            <v>108864</v>
          </cell>
          <cell r="BI51">
            <v>109613</v>
          </cell>
          <cell r="BJ51">
            <v>110817</v>
          </cell>
          <cell r="BK51">
            <v>112520</v>
          </cell>
          <cell r="BL51">
            <v>114594</v>
          </cell>
          <cell r="BM51">
            <v>116439</v>
          </cell>
          <cell r="BN51">
            <v>118938</v>
          </cell>
          <cell r="BO51">
            <v>121732</v>
          </cell>
          <cell r="BP51">
            <v>119195</v>
          </cell>
          <cell r="BQ51">
            <v>121007</v>
          </cell>
          <cell r="BR51">
            <v>121954</v>
          </cell>
          <cell r="BS51">
            <v>122882</v>
          </cell>
          <cell r="BT51">
            <v>118262</v>
          </cell>
          <cell r="BU51">
            <v>117199</v>
          </cell>
          <cell r="BV51">
            <v>113332</v>
          </cell>
          <cell r="BW51">
            <v>113060</v>
          </cell>
          <cell r="BX51">
            <v>112945</v>
          </cell>
          <cell r="BY51">
            <v>112749</v>
          </cell>
          <cell r="BZ51">
            <v>113149</v>
          </cell>
          <cell r="CA51">
            <v>112839</v>
          </cell>
          <cell r="CB51">
            <v>112103</v>
          </cell>
          <cell r="CC51">
            <v>112820</v>
          </cell>
          <cell r="CD51">
            <v>112986</v>
          </cell>
          <cell r="CE51">
            <v>113286</v>
          </cell>
          <cell r="CF51">
            <v>113683</v>
          </cell>
          <cell r="CG51">
            <v>113907</v>
          </cell>
        </row>
        <row r="52">
          <cell r="A52" t="str">
            <v>Чеченская Республика</v>
          </cell>
          <cell r="B52">
            <v>28834</v>
          </cell>
          <cell r="C52">
            <v>28859</v>
          </cell>
          <cell r="D52">
            <v>29062</v>
          </cell>
          <cell r="E52">
            <v>29442</v>
          </cell>
          <cell r="F52">
            <v>29956</v>
          </cell>
          <cell r="G52">
            <v>30549</v>
          </cell>
          <cell r="H52">
            <v>31297</v>
          </cell>
          <cell r="I52">
            <v>31957</v>
          </cell>
          <cell r="J52">
            <v>32764</v>
          </cell>
          <cell r="K52">
            <v>33383</v>
          </cell>
          <cell r="L52">
            <v>33796</v>
          </cell>
          <cell r="M52">
            <v>34495</v>
          </cell>
          <cell r="N52">
            <v>34775</v>
          </cell>
          <cell r="O52">
            <v>35139</v>
          </cell>
          <cell r="P52">
            <v>35653</v>
          </cell>
          <cell r="Q52">
            <v>35115</v>
          </cell>
          <cell r="R52">
            <v>34935</v>
          </cell>
          <cell r="S52">
            <v>34980</v>
          </cell>
          <cell r="T52">
            <v>35156</v>
          </cell>
          <cell r="U52">
            <v>35510</v>
          </cell>
          <cell r="V52">
            <v>36256</v>
          </cell>
          <cell r="W52">
            <v>37005</v>
          </cell>
          <cell r="X52">
            <v>37625</v>
          </cell>
          <cell r="Y52">
            <v>38528</v>
          </cell>
          <cell r="Z52">
            <v>38696</v>
          </cell>
          <cell r="AA52">
            <v>39001</v>
          </cell>
          <cell r="AB52">
            <v>39833</v>
          </cell>
          <cell r="AC52">
            <v>40996</v>
          </cell>
          <cell r="AD52">
            <v>41818</v>
          </cell>
          <cell r="AE52">
            <v>43088</v>
          </cell>
          <cell r="AF52">
            <v>44102</v>
          </cell>
          <cell r="AG52">
            <v>45358</v>
          </cell>
          <cell r="AH52">
            <v>46504</v>
          </cell>
          <cell r="AI52">
            <v>47562</v>
          </cell>
          <cell r="AJ52">
            <v>47915</v>
          </cell>
          <cell r="AK52">
            <v>48597</v>
          </cell>
          <cell r="AL52">
            <v>49037</v>
          </cell>
          <cell r="AM52">
            <v>50225</v>
          </cell>
          <cell r="AN52">
            <v>49847</v>
          </cell>
          <cell r="AO52">
            <v>49476</v>
          </cell>
          <cell r="AP52">
            <v>48969</v>
          </cell>
          <cell r="AQ52">
            <v>49286</v>
          </cell>
          <cell r="AR52">
            <v>49577</v>
          </cell>
          <cell r="AS52">
            <v>50405</v>
          </cell>
          <cell r="AT52">
            <v>51715</v>
          </cell>
          <cell r="AU52">
            <v>52717</v>
          </cell>
          <cell r="AV52">
            <v>54011</v>
          </cell>
          <cell r="AW52">
            <v>55478</v>
          </cell>
          <cell r="AX52">
            <v>56009</v>
          </cell>
          <cell r="AY52">
            <v>56808</v>
          </cell>
          <cell r="AZ52">
            <v>58334</v>
          </cell>
          <cell r="BA52">
            <v>60352</v>
          </cell>
          <cell r="BB52">
            <v>61932</v>
          </cell>
          <cell r="BC52">
            <v>63243</v>
          </cell>
          <cell r="BD52">
            <v>65585</v>
          </cell>
          <cell r="BE52">
            <v>68214</v>
          </cell>
          <cell r="BF52">
            <v>70557</v>
          </cell>
          <cell r="BG52">
            <v>72949</v>
          </cell>
          <cell r="BH52">
            <v>75157</v>
          </cell>
          <cell r="BI52">
            <v>76436</v>
          </cell>
          <cell r="BJ52">
            <v>77804</v>
          </cell>
          <cell r="BK52">
            <v>79354</v>
          </cell>
          <cell r="BL52">
            <v>81400</v>
          </cell>
          <cell r="BM52">
            <v>83596</v>
          </cell>
          <cell r="BN52">
            <v>86359</v>
          </cell>
          <cell r="BO52">
            <v>88451</v>
          </cell>
          <cell r="BP52">
            <v>90180</v>
          </cell>
          <cell r="BQ52">
            <v>92055</v>
          </cell>
          <cell r="BR52">
            <v>92495</v>
          </cell>
          <cell r="BS52">
            <v>92860</v>
          </cell>
          <cell r="BT52">
            <v>89596</v>
          </cell>
          <cell r="BU52">
            <v>88176</v>
          </cell>
          <cell r="BV52">
            <v>86597</v>
          </cell>
          <cell r="BW52">
            <v>85812</v>
          </cell>
          <cell r="BX52">
            <v>85204</v>
          </cell>
          <cell r="BY52">
            <v>89197</v>
          </cell>
          <cell r="BZ52">
            <v>88998</v>
          </cell>
          <cell r="CA52">
            <v>84202</v>
          </cell>
          <cell r="CB52">
            <v>84008</v>
          </cell>
          <cell r="CC52">
            <v>83598</v>
          </cell>
          <cell r="CD52">
            <v>83122</v>
          </cell>
          <cell r="CE52">
            <v>82584</v>
          </cell>
          <cell r="CF52">
            <v>82105</v>
          </cell>
          <cell r="CG52">
            <v>80833</v>
          </cell>
        </row>
        <row r="53">
          <cell r="A53" t="str">
            <v>Ставропольский край</v>
          </cell>
          <cell r="B53">
            <v>215714</v>
          </cell>
          <cell r="C53">
            <v>217418</v>
          </cell>
          <cell r="D53">
            <v>221552</v>
          </cell>
          <cell r="E53">
            <v>225956</v>
          </cell>
          <cell r="F53">
            <v>229679</v>
          </cell>
          <cell r="G53">
            <v>232830</v>
          </cell>
          <cell r="H53">
            <v>236114</v>
          </cell>
          <cell r="I53">
            <v>240264</v>
          </cell>
          <cell r="J53">
            <v>243806</v>
          </cell>
          <cell r="K53">
            <v>245950</v>
          </cell>
          <cell r="L53">
            <v>248502</v>
          </cell>
          <cell r="M53">
            <v>251534</v>
          </cell>
          <cell r="N53">
            <v>253465</v>
          </cell>
          <cell r="O53">
            <v>256086</v>
          </cell>
          <cell r="P53">
            <v>259445</v>
          </cell>
          <cell r="Q53">
            <v>257447</v>
          </cell>
          <cell r="R53">
            <v>257366</v>
          </cell>
          <cell r="S53">
            <v>259379</v>
          </cell>
          <cell r="T53">
            <v>262901</v>
          </cell>
          <cell r="U53">
            <v>267374</v>
          </cell>
          <cell r="V53">
            <v>271403</v>
          </cell>
          <cell r="W53">
            <v>275697</v>
          </cell>
          <cell r="X53">
            <v>277973</v>
          </cell>
          <cell r="Y53">
            <v>280136</v>
          </cell>
          <cell r="Z53">
            <v>282217</v>
          </cell>
          <cell r="AA53">
            <v>285657</v>
          </cell>
          <cell r="AB53">
            <v>290884</v>
          </cell>
          <cell r="AC53">
            <v>295714</v>
          </cell>
          <cell r="AD53">
            <v>301369</v>
          </cell>
          <cell r="AE53">
            <v>308230</v>
          </cell>
          <cell r="AF53">
            <v>313969</v>
          </cell>
          <cell r="AG53">
            <v>320709</v>
          </cell>
          <cell r="AH53">
            <v>326821</v>
          </cell>
          <cell r="AI53">
            <v>332837</v>
          </cell>
          <cell r="AJ53">
            <v>337661</v>
          </cell>
          <cell r="AK53">
            <v>343459</v>
          </cell>
          <cell r="AL53">
            <v>347271</v>
          </cell>
          <cell r="AM53">
            <v>353420</v>
          </cell>
          <cell r="AN53">
            <v>352379</v>
          </cell>
          <cell r="AO53">
            <v>348432</v>
          </cell>
          <cell r="AP53">
            <v>346401</v>
          </cell>
          <cell r="AQ53">
            <v>346652</v>
          </cell>
          <cell r="AR53">
            <v>348808</v>
          </cell>
          <cell r="AS53">
            <v>352169</v>
          </cell>
          <cell r="AT53">
            <v>357739</v>
          </cell>
          <cell r="AU53">
            <v>362200</v>
          </cell>
          <cell r="AV53">
            <v>367528</v>
          </cell>
          <cell r="AW53">
            <v>374045</v>
          </cell>
          <cell r="AX53">
            <v>376996</v>
          </cell>
          <cell r="AY53">
            <v>381526</v>
          </cell>
          <cell r="AZ53">
            <v>388452</v>
          </cell>
          <cell r="BA53">
            <v>395894</v>
          </cell>
          <cell r="BB53">
            <v>404069</v>
          </cell>
          <cell r="BC53">
            <v>414264</v>
          </cell>
          <cell r="BD53">
            <v>422863</v>
          </cell>
          <cell r="BE53">
            <v>436856</v>
          </cell>
          <cell r="BF53">
            <v>451556</v>
          </cell>
          <cell r="BG53">
            <v>464039</v>
          </cell>
          <cell r="BH53">
            <v>473598</v>
          </cell>
          <cell r="BI53">
            <v>477853</v>
          </cell>
          <cell r="BJ53">
            <v>483058</v>
          </cell>
          <cell r="BK53">
            <v>489607</v>
          </cell>
          <cell r="BL53">
            <v>499677</v>
          </cell>
          <cell r="BM53">
            <v>508405</v>
          </cell>
          <cell r="BN53">
            <v>518974</v>
          </cell>
          <cell r="BO53">
            <v>532723</v>
          </cell>
          <cell r="BP53">
            <v>532839</v>
          </cell>
          <cell r="BQ53">
            <v>538305</v>
          </cell>
          <cell r="BR53">
            <v>540428</v>
          </cell>
          <cell r="BS53">
            <v>541325</v>
          </cell>
          <cell r="BT53">
            <v>528071</v>
          </cell>
          <cell r="BU53">
            <v>520696</v>
          </cell>
          <cell r="BV53">
            <v>514535</v>
          </cell>
          <cell r="BW53">
            <v>512217</v>
          </cell>
          <cell r="BX53">
            <v>511607</v>
          </cell>
          <cell r="BY53">
            <v>511513</v>
          </cell>
          <cell r="BZ53">
            <v>513132</v>
          </cell>
          <cell r="CA53">
            <v>513563</v>
          </cell>
          <cell r="CB53">
            <v>512576</v>
          </cell>
          <cell r="CC53">
            <v>516699</v>
          </cell>
          <cell r="CD53">
            <v>520028</v>
          </cell>
          <cell r="CE53">
            <v>524962</v>
          </cell>
          <cell r="CF53">
            <v>529520</v>
          </cell>
          <cell r="CG53">
            <v>534380</v>
          </cell>
        </row>
        <row r="54">
          <cell r="A54" t="str">
            <v>ПРИВОЛЖСКИЙ ФЕДЕРАЛЬНЫЙ ОКРУГ</v>
          </cell>
          <cell r="B54">
            <v>2772987</v>
          </cell>
          <cell r="C54">
            <v>2802323</v>
          </cell>
          <cell r="D54">
            <v>2848433</v>
          </cell>
          <cell r="E54">
            <v>2907944</v>
          </cell>
          <cell r="F54">
            <v>2951831</v>
          </cell>
          <cell r="G54">
            <v>2989227</v>
          </cell>
          <cell r="H54">
            <v>3017963</v>
          </cell>
          <cell r="I54">
            <v>3068463</v>
          </cell>
          <cell r="J54">
            <v>3117801</v>
          </cell>
          <cell r="K54">
            <v>3141392</v>
          </cell>
          <cell r="L54">
            <v>3178779</v>
          </cell>
          <cell r="M54">
            <v>3212163</v>
          </cell>
          <cell r="N54">
            <v>3231543</v>
          </cell>
          <cell r="O54">
            <v>3263819</v>
          </cell>
          <cell r="P54">
            <v>3315390</v>
          </cell>
          <cell r="Q54">
            <v>3293163</v>
          </cell>
          <cell r="R54">
            <v>3299870</v>
          </cell>
          <cell r="S54">
            <v>3330162</v>
          </cell>
          <cell r="T54">
            <v>3378342</v>
          </cell>
          <cell r="U54">
            <v>3441426</v>
          </cell>
          <cell r="V54">
            <v>3504838</v>
          </cell>
          <cell r="W54">
            <v>3572480</v>
          </cell>
          <cell r="X54">
            <v>3589135</v>
          </cell>
          <cell r="Y54">
            <v>3620336</v>
          </cell>
          <cell r="Z54">
            <v>3642231</v>
          </cell>
          <cell r="AA54">
            <v>3690793</v>
          </cell>
          <cell r="AB54">
            <v>3767012</v>
          </cell>
          <cell r="AC54">
            <v>3851923</v>
          </cell>
          <cell r="AD54">
            <v>3930470</v>
          </cell>
          <cell r="AE54">
            <v>4022684</v>
          </cell>
          <cell r="AF54">
            <v>4091077</v>
          </cell>
          <cell r="AG54">
            <v>4170050</v>
          </cell>
          <cell r="AH54">
            <v>4233105</v>
          </cell>
          <cell r="AI54">
            <v>4300868</v>
          </cell>
          <cell r="AJ54">
            <v>4333406</v>
          </cell>
          <cell r="AK54">
            <v>4383412</v>
          </cell>
          <cell r="AL54">
            <v>4419864</v>
          </cell>
          <cell r="AM54">
            <v>4487343</v>
          </cell>
          <cell r="AN54">
            <v>4491927</v>
          </cell>
          <cell r="AO54">
            <v>4449531</v>
          </cell>
          <cell r="AP54">
            <v>4425694</v>
          </cell>
          <cell r="AQ54">
            <v>4433866</v>
          </cell>
          <cell r="AR54">
            <v>4472196</v>
          </cell>
          <cell r="AS54">
            <v>4511020</v>
          </cell>
          <cell r="AT54">
            <v>4579871</v>
          </cell>
          <cell r="AU54">
            <v>4629679</v>
          </cell>
          <cell r="AV54">
            <v>4684634</v>
          </cell>
          <cell r="AW54">
            <v>4748786</v>
          </cell>
          <cell r="AX54">
            <v>4776160</v>
          </cell>
          <cell r="AY54">
            <v>4822479</v>
          </cell>
          <cell r="AZ54">
            <v>4911431</v>
          </cell>
          <cell r="BA54">
            <v>5006463</v>
          </cell>
          <cell r="BB54">
            <v>5112009</v>
          </cell>
          <cell r="BC54">
            <v>5227651</v>
          </cell>
          <cell r="BD54">
            <v>5331455</v>
          </cell>
          <cell r="BE54">
            <v>5519561</v>
          </cell>
          <cell r="BF54">
            <v>5702286</v>
          </cell>
          <cell r="BG54">
            <v>5845232</v>
          </cell>
          <cell r="BH54">
            <v>5939947</v>
          </cell>
          <cell r="BI54">
            <v>5961872</v>
          </cell>
          <cell r="BJ54">
            <v>6006565</v>
          </cell>
          <cell r="BK54">
            <v>6062150</v>
          </cell>
          <cell r="BL54">
            <v>6168413</v>
          </cell>
          <cell r="BM54">
            <v>6257966</v>
          </cell>
          <cell r="BN54">
            <v>6361747</v>
          </cell>
          <cell r="BO54">
            <v>6527331</v>
          </cell>
          <cell r="BP54">
            <v>6546270</v>
          </cell>
          <cell r="BQ54">
            <v>6622241</v>
          </cell>
          <cell r="BR54">
            <v>6648785</v>
          </cell>
          <cell r="BS54">
            <v>6654204</v>
          </cell>
          <cell r="BT54">
            <v>6476793</v>
          </cell>
          <cell r="BU54">
            <v>6389508</v>
          </cell>
          <cell r="BV54">
            <v>6301389</v>
          </cell>
          <cell r="BW54">
            <v>6275053</v>
          </cell>
          <cell r="BX54">
            <v>6268160</v>
          </cell>
          <cell r="BY54">
            <v>6273160</v>
          </cell>
          <cell r="BZ54">
            <v>6297195</v>
          </cell>
          <cell r="CA54">
            <v>6299254</v>
          </cell>
          <cell r="CB54">
            <v>6289801</v>
          </cell>
          <cell r="CC54">
            <v>6356563</v>
          </cell>
          <cell r="CD54">
            <v>6401546</v>
          </cell>
          <cell r="CE54">
            <v>6470964</v>
          </cell>
          <cell r="CF54">
            <v>6521197</v>
          </cell>
          <cell r="CG54">
            <v>6570928</v>
          </cell>
        </row>
        <row r="55">
          <cell r="A55" t="str">
            <v>Республика Башкортостан</v>
          </cell>
          <cell r="B55">
            <v>407913</v>
          </cell>
          <cell r="C55">
            <v>412505</v>
          </cell>
          <cell r="D55">
            <v>419416</v>
          </cell>
          <cell r="E55">
            <v>428904</v>
          </cell>
          <cell r="F55">
            <v>435440</v>
          </cell>
          <cell r="G55">
            <v>441535</v>
          </cell>
          <cell r="H55">
            <v>446895</v>
          </cell>
          <cell r="I55">
            <v>455102</v>
          </cell>
          <cell r="J55">
            <v>463792</v>
          </cell>
          <cell r="K55">
            <v>469089</v>
          </cell>
          <cell r="L55">
            <v>475800</v>
          </cell>
          <cell r="M55">
            <v>482162</v>
          </cell>
          <cell r="N55">
            <v>485201</v>
          </cell>
          <cell r="O55">
            <v>490014</v>
          </cell>
          <cell r="P55">
            <v>498283</v>
          </cell>
          <cell r="Q55">
            <v>495424</v>
          </cell>
          <cell r="R55">
            <v>497040</v>
          </cell>
          <cell r="S55">
            <v>502541</v>
          </cell>
          <cell r="T55">
            <v>510208</v>
          </cell>
          <cell r="U55">
            <v>519615</v>
          </cell>
          <cell r="V55">
            <v>530168</v>
          </cell>
          <cell r="W55">
            <v>540386</v>
          </cell>
          <cell r="X55">
            <v>543443</v>
          </cell>
          <cell r="Y55">
            <v>548205</v>
          </cell>
          <cell r="Z55">
            <v>552298</v>
          </cell>
          <cell r="AA55">
            <v>560593</v>
          </cell>
          <cell r="AB55">
            <v>572802</v>
          </cell>
          <cell r="AC55">
            <v>587756</v>
          </cell>
          <cell r="AD55">
            <v>601326</v>
          </cell>
          <cell r="AE55">
            <v>617669</v>
          </cell>
          <cell r="AF55">
            <v>629559</v>
          </cell>
          <cell r="AG55">
            <v>642241</v>
          </cell>
          <cell r="AH55">
            <v>652329</v>
          </cell>
          <cell r="AI55">
            <v>662556</v>
          </cell>
          <cell r="AJ55">
            <v>669233</v>
          </cell>
          <cell r="AK55">
            <v>677414</v>
          </cell>
          <cell r="AL55">
            <v>682915</v>
          </cell>
          <cell r="AM55">
            <v>693165</v>
          </cell>
          <cell r="AN55">
            <v>696165</v>
          </cell>
          <cell r="AO55">
            <v>690015</v>
          </cell>
          <cell r="AP55">
            <v>686754</v>
          </cell>
          <cell r="AQ55">
            <v>688669</v>
          </cell>
          <cell r="AR55">
            <v>695139</v>
          </cell>
          <cell r="AS55">
            <v>702634</v>
          </cell>
          <cell r="AT55">
            <v>714752</v>
          </cell>
          <cell r="AU55">
            <v>723146</v>
          </cell>
          <cell r="AV55">
            <v>733237</v>
          </cell>
          <cell r="AW55">
            <v>745727</v>
          </cell>
          <cell r="AX55">
            <v>751168</v>
          </cell>
          <cell r="AY55">
            <v>760230</v>
          </cell>
          <cell r="AZ55">
            <v>775756</v>
          </cell>
          <cell r="BA55">
            <v>792574</v>
          </cell>
          <cell r="BB55">
            <v>811533</v>
          </cell>
          <cell r="BC55">
            <v>831761</v>
          </cell>
          <cell r="BD55">
            <v>849703</v>
          </cell>
          <cell r="BE55">
            <v>883728</v>
          </cell>
          <cell r="BF55">
            <v>915890</v>
          </cell>
          <cell r="BG55">
            <v>941496</v>
          </cell>
          <cell r="BH55">
            <v>960218</v>
          </cell>
          <cell r="BI55">
            <v>969493</v>
          </cell>
          <cell r="BJ55">
            <v>977818</v>
          </cell>
          <cell r="BK55">
            <v>986626</v>
          </cell>
          <cell r="BL55">
            <v>1003266</v>
          </cell>
          <cell r="BM55">
            <v>1019101</v>
          </cell>
          <cell r="BN55">
            <v>1036369</v>
          </cell>
          <cell r="BO55">
            <v>1069888</v>
          </cell>
          <cell r="BP55">
            <v>1074720</v>
          </cell>
          <cell r="BQ55">
            <v>1088378</v>
          </cell>
          <cell r="BR55">
            <v>1091930</v>
          </cell>
          <cell r="BS55">
            <v>1091893</v>
          </cell>
          <cell r="BT55">
            <v>1068003</v>
          </cell>
          <cell r="BU55">
            <v>1057995</v>
          </cell>
          <cell r="BV55">
            <v>1041904</v>
          </cell>
          <cell r="BW55">
            <v>1037421</v>
          </cell>
          <cell r="BX55">
            <v>1035648</v>
          </cell>
          <cell r="BY55">
            <v>1034469</v>
          </cell>
          <cell r="BZ55">
            <v>1037494</v>
          </cell>
          <cell r="CA55">
            <v>1038237</v>
          </cell>
          <cell r="CB55">
            <v>1035439</v>
          </cell>
          <cell r="CC55">
            <v>1046508</v>
          </cell>
          <cell r="CD55">
            <v>1053690</v>
          </cell>
          <cell r="CE55">
            <v>1063006</v>
          </cell>
          <cell r="CF55">
            <v>1070727</v>
          </cell>
          <cell r="CG55">
            <v>1079034</v>
          </cell>
        </row>
        <row r="56">
          <cell r="A56" t="str">
            <v>Республика Марий Эл</v>
          </cell>
          <cell r="B56">
            <v>55813</v>
          </cell>
          <cell r="C56">
            <v>56342</v>
          </cell>
          <cell r="D56">
            <v>57168</v>
          </cell>
          <cell r="E56">
            <v>58320</v>
          </cell>
          <cell r="F56">
            <v>59174</v>
          </cell>
          <cell r="G56">
            <v>59911</v>
          </cell>
          <cell r="H56">
            <v>60302</v>
          </cell>
          <cell r="I56">
            <v>61301</v>
          </cell>
          <cell r="J56">
            <v>62187</v>
          </cell>
          <cell r="K56">
            <v>62467</v>
          </cell>
          <cell r="L56">
            <v>63143</v>
          </cell>
          <cell r="M56">
            <v>63739</v>
          </cell>
          <cell r="N56">
            <v>63951</v>
          </cell>
          <cell r="O56">
            <v>64449</v>
          </cell>
          <cell r="P56">
            <v>65318</v>
          </cell>
          <cell r="Q56">
            <v>64966</v>
          </cell>
          <cell r="R56">
            <v>65026</v>
          </cell>
          <cell r="S56">
            <v>65449</v>
          </cell>
          <cell r="T56">
            <v>66215</v>
          </cell>
          <cell r="U56">
            <v>67241</v>
          </cell>
          <cell r="V56">
            <v>68575</v>
          </cell>
          <cell r="W56">
            <v>69784</v>
          </cell>
          <cell r="X56">
            <v>70115</v>
          </cell>
          <cell r="Y56">
            <v>70473</v>
          </cell>
          <cell r="Z56">
            <v>70902</v>
          </cell>
          <cell r="AA56">
            <v>71682</v>
          </cell>
          <cell r="AB56">
            <v>73019</v>
          </cell>
          <cell r="AC56">
            <v>74444</v>
          </cell>
          <cell r="AD56">
            <v>75659</v>
          </cell>
          <cell r="AE56">
            <v>77330</v>
          </cell>
          <cell r="AF56">
            <v>78733</v>
          </cell>
          <cell r="AG56">
            <v>80322</v>
          </cell>
          <cell r="AH56">
            <v>81385</v>
          </cell>
          <cell r="AI56">
            <v>82588</v>
          </cell>
          <cell r="AJ56">
            <v>82486</v>
          </cell>
          <cell r="AK56">
            <v>83537</v>
          </cell>
          <cell r="AL56">
            <v>84082</v>
          </cell>
          <cell r="AM56">
            <v>85309</v>
          </cell>
          <cell r="AN56">
            <v>85212</v>
          </cell>
          <cell r="AO56">
            <v>84248</v>
          </cell>
          <cell r="AP56">
            <v>83657</v>
          </cell>
          <cell r="AQ56">
            <v>83771</v>
          </cell>
          <cell r="AR56">
            <v>84489</v>
          </cell>
          <cell r="AS56">
            <v>84850</v>
          </cell>
          <cell r="AT56">
            <v>85922</v>
          </cell>
          <cell r="AU56">
            <v>86857</v>
          </cell>
          <cell r="AV56">
            <v>87757</v>
          </cell>
          <cell r="AW56">
            <v>88730</v>
          </cell>
          <cell r="AX56">
            <v>89203</v>
          </cell>
          <cell r="AY56">
            <v>89998</v>
          </cell>
          <cell r="AZ56">
            <v>91616</v>
          </cell>
          <cell r="BA56">
            <v>93671</v>
          </cell>
          <cell r="BB56">
            <v>95322</v>
          </cell>
          <cell r="BC56">
            <v>97449</v>
          </cell>
          <cell r="BD56">
            <v>99075</v>
          </cell>
          <cell r="BE56">
            <v>102566</v>
          </cell>
          <cell r="BF56">
            <v>105565</v>
          </cell>
          <cell r="BG56">
            <v>108013</v>
          </cell>
          <cell r="BH56">
            <v>109175</v>
          </cell>
          <cell r="BI56">
            <v>109002</v>
          </cell>
          <cell r="BJ56">
            <v>109907</v>
          </cell>
          <cell r="BK56">
            <v>110619</v>
          </cell>
          <cell r="BL56">
            <v>112470</v>
          </cell>
          <cell r="BM56">
            <v>114035</v>
          </cell>
          <cell r="BN56">
            <v>116063</v>
          </cell>
          <cell r="BO56">
            <v>118817</v>
          </cell>
          <cell r="BP56">
            <v>118391</v>
          </cell>
          <cell r="BQ56">
            <v>119721</v>
          </cell>
          <cell r="BR56">
            <v>119852</v>
          </cell>
          <cell r="BS56">
            <v>120155</v>
          </cell>
          <cell r="BT56">
            <v>116343</v>
          </cell>
          <cell r="BU56">
            <v>114588</v>
          </cell>
          <cell r="BV56">
            <v>111294</v>
          </cell>
          <cell r="BW56">
            <v>110848</v>
          </cell>
          <cell r="BX56">
            <v>110951</v>
          </cell>
          <cell r="BY56">
            <v>111468</v>
          </cell>
          <cell r="BZ56">
            <v>112148</v>
          </cell>
          <cell r="CA56">
            <v>112249</v>
          </cell>
          <cell r="CB56">
            <v>111991</v>
          </cell>
          <cell r="CC56">
            <v>113283</v>
          </cell>
          <cell r="CD56">
            <v>114301</v>
          </cell>
          <cell r="CE56">
            <v>115934</v>
          </cell>
          <cell r="CF56">
            <v>117440</v>
          </cell>
          <cell r="CG56">
            <v>118783</v>
          </cell>
        </row>
        <row r="57">
          <cell r="A57" t="str">
            <v>Республика Мордовия</v>
          </cell>
          <cell r="B57">
            <v>63254</v>
          </cell>
          <cell r="C57">
            <v>64019</v>
          </cell>
          <cell r="D57">
            <v>64981</v>
          </cell>
          <cell r="E57">
            <v>66281</v>
          </cell>
          <cell r="F57">
            <v>67164</v>
          </cell>
          <cell r="G57">
            <v>68082</v>
          </cell>
          <cell r="H57">
            <v>68834</v>
          </cell>
          <cell r="I57">
            <v>69687</v>
          </cell>
          <cell r="J57">
            <v>70525</v>
          </cell>
          <cell r="K57">
            <v>71232</v>
          </cell>
          <cell r="L57">
            <v>71851</v>
          </cell>
          <cell r="M57">
            <v>72221</v>
          </cell>
          <cell r="N57">
            <v>72346</v>
          </cell>
          <cell r="O57">
            <v>72809</v>
          </cell>
          <cell r="P57">
            <v>73763</v>
          </cell>
          <cell r="Q57">
            <v>73247</v>
          </cell>
          <cell r="R57">
            <v>73059</v>
          </cell>
          <cell r="S57">
            <v>73462</v>
          </cell>
          <cell r="T57">
            <v>74280</v>
          </cell>
          <cell r="U57">
            <v>75446</v>
          </cell>
          <cell r="V57">
            <v>76693</v>
          </cell>
          <cell r="W57">
            <v>78304</v>
          </cell>
          <cell r="X57">
            <v>78710</v>
          </cell>
          <cell r="Y57">
            <v>79238</v>
          </cell>
          <cell r="Z57">
            <v>79535</v>
          </cell>
          <cell r="AA57">
            <v>80561</v>
          </cell>
          <cell r="AB57">
            <v>81674</v>
          </cell>
          <cell r="AC57">
            <v>82617</v>
          </cell>
          <cell r="AD57">
            <v>83518</v>
          </cell>
          <cell r="AE57">
            <v>84632</v>
          </cell>
          <cell r="AF57">
            <v>82624</v>
          </cell>
          <cell r="AG57">
            <v>84424</v>
          </cell>
          <cell r="AH57">
            <v>85912</v>
          </cell>
          <cell r="AI57">
            <v>87455</v>
          </cell>
          <cell r="AJ57">
            <v>88523</v>
          </cell>
          <cell r="AK57">
            <v>89807</v>
          </cell>
          <cell r="AL57">
            <v>90759</v>
          </cell>
          <cell r="AM57">
            <v>92207</v>
          </cell>
          <cell r="AN57">
            <v>92233</v>
          </cell>
          <cell r="AO57">
            <v>91198</v>
          </cell>
          <cell r="AP57">
            <v>90862</v>
          </cell>
          <cell r="AQ57">
            <v>90981</v>
          </cell>
          <cell r="AR57">
            <v>91892</v>
          </cell>
          <cell r="AS57">
            <v>92369</v>
          </cell>
          <cell r="AT57">
            <v>93550</v>
          </cell>
          <cell r="AU57">
            <v>94339</v>
          </cell>
          <cell r="AV57">
            <v>95643</v>
          </cell>
          <cell r="AW57">
            <v>97078</v>
          </cell>
          <cell r="AX57">
            <v>97783</v>
          </cell>
          <cell r="AY57">
            <v>98608</v>
          </cell>
          <cell r="AZ57">
            <v>100422</v>
          </cell>
          <cell r="BA57">
            <v>102187</v>
          </cell>
          <cell r="BB57">
            <v>104338</v>
          </cell>
          <cell r="BC57">
            <v>106806</v>
          </cell>
          <cell r="BD57">
            <v>108892</v>
          </cell>
          <cell r="BE57">
            <v>112642</v>
          </cell>
          <cell r="BF57">
            <v>116590</v>
          </cell>
          <cell r="BG57">
            <v>119405</v>
          </cell>
          <cell r="BH57">
            <v>120959</v>
          </cell>
          <cell r="BI57">
            <v>120817</v>
          </cell>
          <cell r="BJ57">
            <v>121660</v>
          </cell>
          <cell r="BK57">
            <v>122324</v>
          </cell>
          <cell r="BL57">
            <v>124159</v>
          </cell>
          <cell r="BM57">
            <v>125948</v>
          </cell>
          <cell r="BN57">
            <v>128197</v>
          </cell>
          <cell r="BO57">
            <v>131363</v>
          </cell>
          <cell r="BP57">
            <v>131305</v>
          </cell>
          <cell r="BQ57">
            <v>132595</v>
          </cell>
          <cell r="BR57">
            <v>133136</v>
          </cell>
          <cell r="BS57">
            <v>133796</v>
          </cell>
          <cell r="BT57">
            <v>128411</v>
          </cell>
          <cell r="BU57">
            <v>126470</v>
          </cell>
          <cell r="BV57">
            <v>121710</v>
          </cell>
          <cell r="BW57">
            <v>121304</v>
          </cell>
          <cell r="BX57">
            <v>121303</v>
          </cell>
          <cell r="BY57">
            <v>121256</v>
          </cell>
          <cell r="BZ57">
            <v>121822</v>
          </cell>
          <cell r="CA57">
            <v>122097</v>
          </cell>
          <cell r="CB57">
            <v>121747</v>
          </cell>
          <cell r="CC57">
            <v>123405</v>
          </cell>
          <cell r="CD57">
            <v>124198</v>
          </cell>
          <cell r="CE57">
            <v>125783</v>
          </cell>
          <cell r="CF57">
            <v>126962</v>
          </cell>
          <cell r="CG57">
            <v>127723</v>
          </cell>
        </row>
        <row r="58">
          <cell r="A58" t="str">
            <v>Республика Татарстан (Татарстан)</v>
          </cell>
          <cell r="B58">
            <v>395580</v>
          </cell>
          <cell r="C58">
            <v>401061</v>
          </cell>
          <cell r="D58">
            <v>409374</v>
          </cell>
          <cell r="E58">
            <v>419179</v>
          </cell>
          <cell r="F58">
            <v>426211</v>
          </cell>
          <cell r="G58">
            <v>431633</v>
          </cell>
          <cell r="H58">
            <v>435342</v>
          </cell>
          <cell r="I58">
            <v>443061</v>
          </cell>
          <cell r="J58">
            <v>451034</v>
          </cell>
          <cell r="K58">
            <v>455384</v>
          </cell>
          <cell r="L58">
            <v>462091</v>
          </cell>
          <cell r="M58">
            <v>468772</v>
          </cell>
          <cell r="N58">
            <v>472382</v>
          </cell>
          <cell r="O58">
            <v>479004</v>
          </cell>
          <cell r="P58">
            <v>488356</v>
          </cell>
          <cell r="Q58">
            <v>485863</v>
          </cell>
          <cell r="R58">
            <v>487781</v>
          </cell>
          <cell r="S58">
            <v>492489</v>
          </cell>
          <cell r="T58">
            <v>500280</v>
          </cell>
          <cell r="U58">
            <v>510863</v>
          </cell>
          <cell r="V58">
            <v>521565</v>
          </cell>
          <cell r="W58">
            <v>533908</v>
          </cell>
          <cell r="X58">
            <v>536685</v>
          </cell>
          <cell r="Y58">
            <v>544419</v>
          </cell>
          <cell r="Z58">
            <v>549170</v>
          </cell>
          <cell r="AA58">
            <v>558885</v>
          </cell>
          <cell r="AB58">
            <v>575009</v>
          </cell>
          <cell r="AC58">
            <v>592600</v>
          </cell>
          <cell r="AD58">
            <v>608001</v>
          </cell>
          <cell r="AE58">
            <v>625934</v>
          </cell>
          <cell r="AF58">
            <v>637670</v>
          </cell>
          <cell r="AG58">
            <v>650799</v>
          </cell>
          <cell r="AH58">
            <v>662835</v>
          </cell>
          <cell r="AI58">
            <v>675938</v>
          </cell>
          <cell r="AJ58">
            <v>683930</v>
          </cell>
          <cell r="AK58">
            <v>691785</v>
          </cell>
          <cell r="AL58">
            <v>699995</v>
          </cell>
          <cell r="AM58">
            <v>714582</v>
          </cell>
          <cell r="AN58">
            <v>717253</v>
          </cell>
          <cell r="AO58">
            <v>711151</v>
          </cell>
          <cell r="AP58">
            <v>708528</v>
          </cell>
          <cell r="AQ58">
            <v>711840</v>
          </cell>
          <cell r="AR58">
            <v>719777</v>
          </cell>
          <cell r="AS58">
            <v>728193</v>
          </cell>
          <cell r="AT58">
            <v>742400</v>
          </cell>
          <cell r="AU58">
            <v>751696</v>
          </cell>
          <cell r="AV58">
            <v>760761</v>
          </cell>
          <cell r="AW58">
            <v>775294</v>
          </cell>
          <cell r="AX58">
            <v>779864</v>
          </cell>
          <cell r="AY58">
            <v>788434</v>
          </cell>
          <cell r="AZ58">
            <v>806014</v>
          </cell>
          <cell r="BA58">
            <v>823550</v>
          </cell>
          <cell r="BB58">
            <v>844867</v>
          </cell>
          <cell r="BC58">
            <v>865733</v>
          </cell>
          <cell r="BD58">
            <v>887624</v>
          </cell>
          <cell r="BE58">
            <v>920177</v>
          </cell>
          <cell r="BF58">
            <v>955809</v>
          </cell>
          <cell r="BG58">
            <v>984541</v>
          </cell>
          <cell r="BH58">
            <v>1004478</v>
          </cell>
          <cell r="BI58">
            <v>1015494</v>
          </cell>
          <cell r="BJ58">
            <v>1024097</v>
          </cell>
          <cell r="BK58">
            <v>1039119</v>
          </cell>
          <cell r="BL58">
            <v>1060770</v>
          </cell>
          <cell r="BM58">
            <v>1076601</v>
          </cell>
          <cell r="BN58">
            <v>1093128</v>
          </cell>
          <cell r="BO58">
            <v>1122974</v>
          </cell>
          <cell r="BP58">
            <v>1129516</v>
          </cell>
          <cell r="BQ58">
            <v>1141405</v>
          </cell>
          <cell r="BR58">
            <v>1148831</v>
          </cell>
          <cell r="BS58">
            <v>1151188</v>
          </cell>
          <cell r="BT58">
            <v>1129680</v>
          </cell>
          <cell r="BU58">
            <v>1116804</v>
          </cell>
          <cell r="BV58">
            <v>1109504</v>
          </cell>
          <cell r="BW58">
            <v>1106154</v>
          </cell>
          <cell r="BX58">
            <v>1106308</v>
          </cell>
          <cell r="BY58">
            <v>1108802</v>
          </cell>
          <cell r="BZ58">
            <v>1114553</v>
          </cell>
          <cell r="CA58">
            <v>1116400</v>
          </cell>
          <cell r="CB58">
            <v>1118820</v>
          </cell>
          <cell r="CC58">
            <v>1130953</v>
          </cell>
          <cell r="CD58">
            <v>1140409</v>
          </cell>
          <cell r="CE58">
            <v>1157094</v>
          </cell>
          <cell r="CF58">
            <v>1168347</v>
          </cell>
          <cell r="CG58">
            <v>1181097</v>
          </cell>
        </row>
        <row r="59">
          <cell r="A59" t="str">
            <v>Удмуртская Республика</v>
          </cell>
          <cell r="B59">
            <v>156585</v>
          </cell>
          <cell r="C59">
            <v>157925</v>
          </cell>
          <cell r="D59">
            <v>160486</v>
          </cell>
          <cell r="E59">
            <v>163572</v>
          </cell>
          <cell r="F59">
            <v>166107</v>
          </cell>
          <cell r="G59">
            <v>168106</v>
          </cell>
          <cell r="H59">
            <v>169671</v>
          </cell>
          <cell r="I59">
            <v>172422</v>
          </cell>
          <cell r="J59">
            <v>175475</v>
          </cell>
          <cell r="K59">
            <v>176672</v>
          </cell>
          <cell r="L59">
            <v>178832</v>
          </cell>
          <cell r="M59">
            <v>181317</v>
          </cell>
          <cell r="N59">
            <v>181964</v>
          </cell>
          <cell r="O59">
            <v>183474</v>
          </cell>
          <cell r="P59">
            <v>186240</v>
          </cell>
          <cell r="Q59">
            <v>185303</v>
          </cell>
          <cell r="R59">
            <v>185672</v>
          </cell>
          <cell r="S59">
            <v>187739</v>
          </cell>
          <cell r="T59">
            <v>190659</v>
          </cell>
          <cell r="U59">
            <v>194544</v>
          </cell>
          <cell r="V59">
            <v>198159</v>
          </cell>
          <cell r="W59">
            <v>202267</v>
          </cell>
          <cell r="X59">
            <v>204239</v>
          </cell>
          <cell r="Y59">
            <v>206201</v>
          </cell>
          <cell r="Z59">
            <v>207555</v>
          </cell>
          <cell r="AA59">
            <v>210389</v>
          </cell>
          <cell r="AB59">
            <v>214772</v>
          </cell>
          <cell r="AC59">
            <v>219460</v>
          </cell>
          <cell r="AD59">
            <v>223874</v>
          </cell>
          <cell r="AE59">
            <v>229537</v>
          </cell>
          <cell r="AF59">
            <v>233993</v>
          </cell>
          <cell r="AG59">
            <v>238235</v>
          </cell>
          <cell r="AH59">
            <v>241563</v>
          </cell>
          <cell r="AI59">
            <v>245697</v>
          </cell>
          <cell r="AJ59">
            <v>248292</v>
          </cell>
          <cell r="AK59">
            <v>251411</v>
          </cell>
          <cell r="AL59">
            <v>253848</v>
          </cell>
          <cell r="AM59">
            <v>258167</v>
          </cell>
          <cell r="AN59">
            <v>260510</v>
          </cell>
          <cell r="AO59">
            <v>258970</v>
          </cell>
          <cell r="AP59">
            <v>257629</v>
          </cell>
          <cell r="AQ59">
            <v>258283</v>
          </cell>
          <cell r="AR59">
            <v>260482</v>
          </cell>
          <cell r="AS59">
            <v>262819</v>
          </cell>
          <cell r="AT59">
            <v>267186</v>
          </cell>
          <cell r="AU59">
            <v>271117</v>
          </cell>
          <cell r="AV59">
            <v>275102</v>
          </cell>
          <cell r="AW59">
            <v>280007</v>
          </cell>
          <cell r="AX59">
            <v>281875</v>
          </cell>
          <cell r="AY59">
            <v>284746</v>
          </cell>
          <cell r="AZ59">
            <v>289828</v>
          </cell>
          <cell r="BA59">
            <v>294755</v>
          </cell>
          <cell r="BB59">
            <v>300573</v>
          </cell>
          <cell r="BC59">
            <v>307306</v>
          </cell>
          <cell r="BD59">
            <v>313337</v>
          </cell>
          <cell r="BE59">
            <v>324292</v>
          </cell>
          <cell r="BF59">
            <v>335269</v>
          </cell>
          <cell r="BG59">
            <v>343925</v>
          </cell>
          <cell r="BH59">
            <v>350436</v>
          </cell>
          <cell r="BI59">
            <v>354417</v>
          </cell>
          <cell r="BJ59">
            <v>356782</v>
          </cell>
          <cell r="BK59">
            <v>359981</v>
          </cell>
          <cell r="BL59">
            <v>366893</v>
          </cell>
          <cell r="BM59">
            <v>373438</v>
          </cell>
          <cell r="BN59">
            <v>381298</v>
          </cell>
          <cell r="BO59">
            <v>392660</v>
          </cell>
          <cell r="BP59">
            <v>395622</v>
          </cell>
          <cell r="BQ59">
            <v>400768</v>
          </cell>
          <cell r="BR59">
            <v>404409</v>
          </cell>
          <cell r="BS59">
            <v>406208</v>
          </cell>
          <cell r="BT59">
            <v>400556</v>
          </cell>
          <cell r="BU59">
            <v>397428</v>
          </cell>
          <cell r="BV59">
            <v>394257</v>
          </cell>
          <cell r="BW59">
            <v>393365</v>
          </cell>
          <cell r="BX59">
            <v>394213</v>
          </cell>
          <cell r="BY59">
            <v>395794</v>
          </cell>
          <cell r="BZ59">
            <v>398010</v>
          </cell>
          <cell r="CA59">
            <v>400280</v>
          </cell>
          <cell r="CB59">
            <v>401006</v>
          </cell>
          <cell r="CC59">
            <v>406343</v>
          </cell>
          <cell r="CD59">
            <v>410368</v>
          </cell>
          <cell r="CE59">
            <v>416437</v>
          </cell>
          <cell r="CF59">
            <v>420849</v>
          </cell>
          <cell r="CG59">
            <v>427482</v>
          </cell>
        </row>
        <row r="60">
          <cell r="A60" t="str">
            <v>Чувашская Республика - Чувашия</v>
          </cell>
          <cell r="B60">
            <v>116115</v>
          </cell>
          <cell r="C60">
            <v>117388</v>
          </cell>
          <cell r="D60">
            <v>119273</v>
          </cell>
          <cell r="E60">
            <v>121508</v>
          </cell>
          <cell r="F60">
            <v>123126</v>
          </cell>
          <cell r="G60">
            <v>124343</v>
          </cell>
          <cell r="H60">
            <v>125525</v>
          </cell>
          <cell r="I60">
            <v>127380</v>
          </cell>
          <cell r="J60">
            <v>129275</v>
          </cell>
          <cell r="K60">
            <v>129653</v>
          </cell>
          <cell r="L60">
            <v>129797</v>
          </cell>
          <cell r="M60">
            <v>131051</v>
          </cell>
          <cell r="N60">
            <v>131991</v>
          </cell>
          <cell r="O60">
            <v>133255</v>
          </cell>
          <cell r="P60">
            <v>135189</v>
          </cell>
          <cell r="Q60">
            <v>134214</v>
          </cell>
          <cell r="R60">
            <v>134362</v>
          </cell>
          <cell r="S60">
            <v>135513</v>
          </cell>
          <cell r="T60">
            <v>137427</v>
          </cell>
          <cell r="U60">
            <v>140084</v>
          </cell>
          <cell r="V60">
            <v>143075</v>
          </cell>
          <cell r="W60">
            <v>146093</v>
          </cell>
          <cell r="X60">
            <v>147422</v>
          </cell>
          <cell r="Y60">
            <v>149471</v>
          </cell>
          <cell r="Z60">
            <v>150245</v>
          </cell>
          <cell r="AA60">
            <v>152253</v>
          </cell>
          <cell r="AB60">
            <v>154846</v>
          </cell>
          <cell r="AC60">
            <v>157980</v>
          </cell>
          <cell r="AD60">
            <v>160830</v>
          </cell>
          <cell r="AE60">
            <v>164049</v>
          </cell>
          <cell r="AF60">
            <v>166899</v>
          </cell>
          <cell r="AG60">
            <v>169741</v>
          </cell>
          <cell r="AH60">
            <v>172014</v>
          </cell>
          <cell r="AI60">
            <v>174799</v>
          </cell>
          <cell r="AJ60">
            <v>176091</v>
          </cell>
          <cell r="AK60">
            <v>177546</v>
          </cell>
          <cell r="AL60">
            <v>178695</v>
          </cell>
          <cell r="AM60">
            <v>181208</v>
          </cell>
          <cell r="AN60">
            <v>181543</v>
          </cell>
          <cell r="AO60">
            <v>179751</v>
          </cell>
          <cell r="AP60">
            <v>178629</v>
          </cell>
          <cell r="AQ60">
            <v>178704</v>
          </cell>
          <cell r="AR60">
            <v>180015</v>
          </cell>
          <cell r="AS60">
            <v>181644</v>
          </cell>
          <cell r="AT60">
            <v>184202</v>
          </cell>
          <cell r="AU60">
            <v>186227</v>
          </cell>
          <cell r="AV60">
            <v>188197</v>
          </cell>
          <cell r="AW60">
            <v>191562</v>
          </cell>
          <cell r="AX60">
            <v>192571</v>
          </cell>
          <cell r="AY60">
            <v>194728</v>
          </cell>
          <cell r="AZ60">
            <v>198759</v>
          </cell>
          <cell r="BA60">
            <v>203003</v>
          </cell>
          <cell r="BB60">
            <v>206546</v>
          </cell>
          <cell r="BC60">
            <v>210876</v>
          </cell>
          <cell r="BD60">
            <v>215682</v>
          </cell>
          <cell r="BE60">
            <v>224126</v>
          </cell>
          <cell r="BF60">
            <v>232175</v>
          </cell>
          <cell r="BG60">
            <v>237772</v>
          </cell>
          <cell r="BH60">
            <v>241490</v>
          </cell>
          <cell r="BI60">
            <v>242359</v>
          </cell>
          <cell r="BJ60">
            <v>243749</v>
          </cell>
          <cell r="BK60">
            <v>245797</v>
          </cell>
          <cell r="BL60">
            <v>250268</v>
          </cell>
          <cell r="BM60">
            <v>253717</v>
          </cell>
          <cell r="BN60">
            <v>257822</v>
          </cell>
          <cell r="BO60">
            <v>264182</v>
          </cell>
          <cell r="BP60">
            <v>264239</v>
          </cell>
          <cell r="BQ60">
            <v>266570</v>
          </cell>
          <cell r="BR60">
            <v>267834</v>
          </cell>
          <cell r="BS60">
            <v>268110</v>
          </cell>
          <cell r="BT60">
            <v>260369</v>
          </cell>
          <cell r="BU60">
            <v>256680</v>
          </cell>
          <cell r="BV60">
            <v>249040</v>
          </cell>
          <cell r="BW60">
            <v>248202</v>
          </cell>
          <cell r="BX60">
            <v>247994</v>
          </cell>
          <cell r="BY60">
            <v>248702</v>
          </cell>
          <cell r="BZ60">
            <v>249812</v>
          </cell>
          <cell r="CA60">
            <v>249676</v>
          </cell>
          <cell r="CB60">
            <v>249347</v>
          </cell>
          <cell r="CC60">
            <v>252023</v>
          </cell>
          <cell r="CD60">
            <v>254122</v>
          </cell>
          <cell r="CE60">
            <v>257646</v>
          </cell>
          <cell r="CF60">
            <v>260792</v>
          </cell>
          <cell r="CG60">
            <v>263753</v>
          </cell>
        </row>
        <row r="61">
          <cell r="A61" t="str">
            <v>Пермский край</v>
          </cell>
          <cell r="B61">
            <v>277594</v>
          </cell>
          <cell r="C61">
            <v>280304</v>
          </cell>
          <cell r="D61">
            <v>284927</v>
          </cell>
          <cell r="E61">
            <v>290476</v>
          </cell>
          <cell r="F61">
            <v>294557</v>
          </cell>
          <cell r="G61">
            <v>297620</v>
          </cell>
          <cell r="H61">
            <v>300462</v>
          </cell>
          <cell r="I61">
            <v>305368</v>
          </cell>
          <cell r="J61">
            <v>310090</v>
          </cell>
          <cell r="K61">
            <v>311618</v>
          </cell>
          <cell r="L61">
            <v>315196</v>
          </cell>
          <cell r="M61">
            <v>317886</v>
          </cell>
          <cell r="N61">
            <v>319864</v>
          </cell>
          <cell r="O61">
            <v>323221</v>
          </cell>
          <cell r="P61">
            <v>328140</v>
          </cell>
          <cell r="Q61">
            <v>325384</v>
          </cell>
          <cell r="R61">
            <v>326113</v>
          </cell>
          <cell r="S61">
            <v>329101</v>
          </cell>
          <cell r="T61">
            <v>334010</v>
          </cell>
          <cell r="U61">
            <v>340200</v>
          </cell>
          <cell r="V61">
            <v>346423</v>
          </cell>
          <cell r="W61">
            <v>352459</v>
          </cell>
          <cell r="X61">
            <v>353967</v>
          </cell>
          <cell r="Y61">
            <v>356222</v>
          </cell>
          <cell r="Z61">
            <v>357963</v>
          </cell>
          <cell r="AA61">
            <v>362328</v>
          </cell>
          <cell r="AB61">
            <v>369250</v>
          </cell>
          <cell r="AC61">
            <v>376266</v>
          </cell>
          <cell r="AD61">
            <v>383127</v>
          </cell>
          <cell r="AE61">
            <v>391353</v>
          </cell>
          <cell r="AF61">
            <v>398030</v>
          </cell>
          <cell r="AG61">
            <v>404635</v>
          </cell>
          <cell r="AH61">
            <v>409793</v>
          </cell>
          <cell r="AI61">
            <v>414879</v>
          </cell>
          <cell r="AJ61">
            <v>419564</v>
          </cell>
          <cell r="AK61">
            <v>421338</v>
          </cell>
          <cell r="AL61">
            <v>424502</v>
          </cell>
          <cell r="AM61">
            <v>430429</v>
          </cell>
          <cell r="AN61">
            <v>430409</v>
          </cell>
          <cell r="AO61">
            <v>426061</v>
          </cell>
          <cell r="AP61">
            <v>423653</v>
          </cell>
          <cell r="AQ61">
            <v>423961</v>
          </cell>
          <cell r="AR61">
            <v>427283</v>
          </cell>
          <cell r="AS61">
            <v>431900</v>
          </cell>
          <cell r="AT61">
            <v>438050</v>
          </cell>
          <cell r="AU61">
            <v>442861</v>
          </cell>
          <cell r="AV61">
            <v>448295</v>
          </cell>
          <cell r="AW61">
            <v>454244</v>
          </cell>
          <cell r="AX61">
            <v>456882</v>
          </cell>
          <cell r="AY61">
            <v>461715</v>
          </cell>
          <cell r="AZ61">
            <v>470012</v>
          </cell>
          <cell r="BA61">
            <v>478902</v>
          </cell>
          <cell r="BB61">
            <v>488896</v>
          </cell>
          <cell r="BC61">
            <v>499762</v>
          </cell>
          <cell r="BD61">
            <v>508730</v>
          </cell>
          <cell r="BE61">
            <v>525621</v>
          </cell>
          <cell r="BF61">
            <v>542477</v>
          </cell>
          <cell r="BG61">
            <v>553996</v>
          </cell>
          <cell r="BH61">
            <v>561559</v>
          </cell>
          <cell r="BI61">
            <v>562072</v>
          </cell>
          <cell r="BJ61">
            <v>566427</v>
          </cell>
          <cell r="BK61">
            <v>571806</v>
          </cell>
          <cell r="BL61">
            <v>581529</v>
          </cell>
          <cell r="BM61">
            <v>589459</v>
          </cell>
          <cell r="BN61">
            <v>599068</v>
          </cell>
          <cell r="BO61">
            <v>614247</v>
          </cell>
          <cell r="BP61">
            <v>617083</v>
          </cell>
          <cell r="BQ61">
            <v>623833</v>
          </cell>
          <cell r="BR61">
            <v>623440</v>
          </cell>
          <cell r="BS61">
            <v>623906</v>
          </cell>
          <cell r="BT61">
            <v>608046</v>
          </cell>
          <cell r="BU61">
            <v>598527</v>
          </cell>
          <cell r="BV61">
            <v>594223</v>
          </cell>
          <cell r="BW61">
            <v>591998</v>
          </cell>
          <cell r="BX61">
            <v>591962</v>
          </cell>
          <cell r="BY61">
            <v>592895</v>
          </cell>
          <cell r="BZ61">
            <v>595707</v>
          </cell>
          <cell r="CA61">
            <v>596408</v>
          </cell>
          <cell r="CB61">
            <v>597022</v>
          </cell>
          <cell r="CC61">
            <v>604527</v>
          </cell>
          <cell r="CD61">
            <v>609587</v>
          </cell>
          <cell r="CE61">
            <v>617304</v>
          </cell>
          <cell r="CF61">
            <v>621995</v>
          </cell>
          <cell r="CG61">
            <v>626884</v>
          </cell>
        </row>
        <row r="62">
          <cell r="A62" t="str">
            <v>Кировская область</v>
          </cell>
          <cell r="B62">
            <v>111802</v>
          </cell>
          <cell r="C62">
            <v>112911</v>
          </cell>
          <cell r="D62">
            <v>114940</v>
          </cell>
          <cell r="E62">
            <v>117048</v>
          </cell>
          <cell r="F62">
            <v>118887</v>
          </cell>
          <cell r="G62">
            <v>120104</v>
          </cell>
          <cell r="H62">
            <v>120416</v>
          </cell>
          <cell r="I62">
            <v>122526</v>
          </cell>
          <cell r="J62">
            <v>124426</v>
          </cell>
          <cell r="K62">
            <v>124687</v>
          </cell>
          <cell r="L62">
            <v>125973</v>
          </cell>
          <cell r="M62">
            <v>127044</v>
          </cell>
          <cell r="N62">
            <v>127916</v>
          </cell>
          <cell r="O62">
            <v>129157</v>
          </cell>
          <cell r="P62">
            <v>130753</v>
          </cell>
          <cell r="Q62">
            <v>130259</v>
          </cell>
          <cell r="R62">
            <v>130738</v>
          </cell>
          <cell r="S62">
            <v>132054</v>
          </cell>
          <cell r="T62">
            <v>133977</v>
          </cell>
          <cell r="U62">
            <v>136406</v>
          </cell>
          <cell r="V62">
            <v>138784</v>
          </cell>
          <cell r="W62">
            <v>141646</v>
          </cell>
          <cell r="X62">
            <v>141690</v>
          </cell>
          <cell r="Y62">
            <v>142879</v>
          </cell>
          <cell r="Z62">
            <v>143540</v>
          </cell>
          <cell r="AA62">
            <v>145156</v>
          </cell>
          <cell r="AB62">
            <v>147807</v>
          </cell>
          <cell r="AC62">
            <v>150813</v>
          </cell>
          <cell r="AD62">
            <v>153618</v>
          </cell>
          <cell r="AE62">
            <v>156814</v>
          </cell>
          <cell r="AF62">
            <v>159147</v>
          </cell>
          <cell r="AG62">
            <v>161857</v>
          </cell>
          <cell r="AH62">
            <v>164023</v>
          </cell>
          <cell r="AI62">
            <v>166238</v>
          </cell>
          <cell r="AJ62">
            <v>165083</v>
          </cell>
          <cell r="AK62">
            <v>167394</v>
          </cell>
          <cell r="AL62">
            <v>168319</v>
          </cell>
          <cell r="AM62">
            <v>170168</v>
          </cell>
          <cell r="AN62">
            <v>169983</v>
          </cell>
          <cell r="AO62">
            <v>168217</v>
          </cell>
          <cell r="AP62">
            <v>167136</v>
          </cell>
          <cell r="AQ62">
            <v>167311</v>
          </cell>
          <cell r="AR62">
            <v>168385</v>
          </cell>
          <cell r="AS62">
            <v>169923</v>
          </cell>
          <cell r="AT62">
            <v>172233</v>
          </cell>
          <cell r="AU62">
            <v>173913</v>
          </cell>
          <cell r="AV62">
            <v>175669</v>
          </cell>
          <cell r="AW62">
            <v>178825</v>
          </cell>
          <cell r="AX62">
            <v>179832</v>
          </cell>
          <cell r="AY62">
            <v>181578</v>
          </cell>
          <cell r="AZ62">
            <v>184222</v>
          </cell>
          <cell r="BA62">
            <v>187633</v>
          </cell>
          <cell r="BB62">
            <v>191207</v>
          </cell>
          <cell r="BC62">
            <v>195006</v>
          </cell>
          <cell r="BD62">
            <v>198714</v>
          </cell>
          <cell r="BE62">
            <v>205264</v>
          </cell>
          <cell r="BF62">
            <v>211028</v>
          </cell>
          <cell r="BG62">
            <v>214935</v>
          </cell>
          <cell r="BH62">
            <v>217092</v>
          </cell>
          <cell r="BI62">
            <v>217166</v>
          </cell>
          <cell r="BJ62">
            <v>218229</v>
          </cell>
          <cell r="BK62">
            <v>219871</v>
          </cell>
          <cell r="BL62">
            <v>223072</v>
          </cell>
          <cell r="BM62">
            <v>226367</v>
          </cell>
          <cell r="BN62">
            <v>230035</v>
          </cell>
          <cell r="BO62">
            <v>235175</v>
          </cell>
          <cell r="BP62">
            <v>235260</v>
          </cell>
          <cell r="BQ62">
            <v>237985</v>
          </cell>
          <cell r="BR62">
            <v>238622</v>
          </cell>
          <cell r="BS62">
            <v>239862</v>
          </cell>
          <cell r="BT62">
            <v>232922</v>
          </cell>
          <cell r="BU62">
            <v>229992</v>
          </cell>
          <cell r="BV62">
            <v>227593</v>
          </cell>
          <cell r="BW62">
            <v>226787</v>
          </cell>
          <cell r="BX62">
            <v>226282</v>
          </cell>
          <cell r="BY62">
            <v>226585</v>
          </cell>
          <cell r="BZ62">
            <v>227370</v>
          </cell>
          <cell r="CA62">
            <v>227393</v>
          </cell>
          <cell r="CB62">
            <v>227203</v>
          </cell>
          <cell r="CC62">
            <v>229432</v>
          </cell>
          <cell r="CD62">
            <v>230834</v>
          </cell>
          <cell r="CE62">
            <v>232854</v>
          </cell>
          <cell r="CF62">
            <v>234681</v>
          </cell>
          <cell r="CG62">
            <v>236726</v>
          </cell>
        </row>
        <row r="63">
          <cell r="A63" t="str">
            <v>Нижегородская область</v>
          </cell>
          <cell r="B63">
            <v>287073</v>
          </cell>
          <cell r="C63">
            <v>289954</v>
          </cell>
          <cell r="D63">
            <v>293860</v>
          </cell>
          <cell r="E63">
            <v>299589</v>
          </cell>
          <cell r="F63">
            <v>303343</v>
          </cell>
          <cell r="G63">
            <v>306800</v>
          </cell>
          <cell r="H63">
            <v>308343</v>
          </cell>
          <cell r="I63">
            <v>313375</v>
          </cell>
          <cell r="J63">
            <v>318394</v>
          </cell>
          <cell r="K63">
            <v>320082</v>
          </cell>
          <cell r="L63">
            <v>323952</v>
          </cell>
          <cell r="M63">
            <v>326888</v>
          </cell>
          <cell r="N63">
            <v>328803</v>
          </cell>
          <cell r="O63">
            <v>331946</v>
          </cell>
          <cell r="P63">
            <v>336648</v>
          </cell>
          <cell r="Q63">
            <v>333340</v>
          </cell>
          <cell r="R63">
            <v>333000</v>
          </cell>
          <cell r="S63">
            <v>335821</v>
          </cell>
          <cell r="T63">
            <v>340755</v>
          </cell>
          <cell r="U63">
            <v>347139</v>
          </cell>
          <cell r="V63">
            <v>353132</v>
          </cell>
          <cell r="W63">
            <v>359123</v>
          </cell>
          <cell r="X63">
            <v>360465</v>
          </cell>
          <cell r="Y63">
            <v>362106</v>
          </cell>
          <cell r="Z63">
            <v>363887</v>
          </cell>
          <cell r="AA63">
            <v>368355</v>
          </cell>
          <cell r="AB63">
            <v>375293</v>
          </cell>
          <cell r="AC63">
            <v>383005</v>
          </cell>
          <cell r="AD63">
            <v>390683</v>
          </cell>
          <cell r="AE63">
            <v>397354</v>
          </cell>
          <cell r="AF63">
            <v>404532</v>
          </cell>
          <cell r="AG63">
            <v>412099</v>
          </cell>
          <cell r="AH63">
            <v>418345</v>
          </cell>
          <cell r="AI63">
            <v>424901</v>
          </cell>
          <cell r="AJ63">
            <v>426865</v>
          </cell>
          <cell r="AK63">
            <v>432086</v>
          </cell>
          <cell r="AL63">
            <v>435909</v>
          </cell>
          <cell r="AM63">
            <v>443397</v>
          </cell>
          <cell r="AN63">
            <v>441947</v>
          </cell>
          <cell r="AO63">
            <v>437310</v>
          </cell>
          <cell r="AP63">
            <v>434732</v>
          </cell>
          <cell r="AQ63">
            <v>435397</v>
          </cell>
          <cell r="AR63">
            <v>439092</v>
          </cell>
          <cell r="AS63">
            <v>442113</v>
          </cell>
          <cell r="AT63">
            <v>447585</v>
          </cell>
          <cell r="AU63">
            <v>451638</v>
          </cell>
          <cell r="AV63">
            <v>456480</v>
          </cell>
          <cell r="AW63">
            <v>459742</v>
          </cell>
          <cell r="AX63">
            <v>462445</v>
          </cell>
          <cell r="AY63">
            <v>466759</v>
          </cell>
          <cell r="AZ63">
            <v>475212</v>
          </cell>
          <cell r="BA63">
            <v>483999</v>
          </cell>
          <cell r="BB63">
            <v>493248</v>
          </cell>
          <cell r="BC63">
            <v>503988</v>
          </cell>
          <cell r="BD63">
            <v>513854</v>
          </cell>
          <cell r="BE63">
            <v>532402</v>
          </cell>
          <cell r="BF63">
            <v>548905</v>
          </cell>
          <cell r="BG63">
            <v>562174</v>
          </cell>
          <cell r="BH63">
            <v>571349</v>
          </cell>
          <cell r="BI63">
            <v>571085</v>
          </cell>
          <cell r="BJ63">
            <v>575436</v>
          </cell>
          <cell r="BK63">
            <v>581221</v>
          </cell>
          <cell r="BL63">
            <v>592042</v>
          </cell>
          <cell r="BM63">
            <v>601004</v>
          </cell>
          <cell r="BN63">
            <v>610335</v>
          </cell>
          <cell r="BO63">
            <v>623283</v>
          </cell>
          <cell r="BP63">
            <v>624377</v>
          </cell>
          <cell r="BQ63">
            <v>632914</v>
          </cell>
          <cell r="BR63">
            <v>635359</v>
          </cell>
          <cell r="BS63">
            <v>634003</v>
          </cell>
          <cell r="BT63">
            <v>615990</v>
          </cell>
          <cell r="BU63">
            <v>605545</v>
          </cell>
          <cell r="BV63">
            <v>599759</v>
          </cell>
          <cell r="BW63">
            <v>597184</v>
          </cell>
          <cell r="BX63">
            <v>595586</v>
          </cell>
          <cell r="BY63">
            <v>596169</v>
          </cell>
          <cell r="BZ63">
            <v>597540</v>
          </cell>
          <cell r="CA63">
            <v>597901</v>
          </cell>
          <cell r="CB63">
            <v>597218</v>
          </cell>
          <cell r="CC63">
            <v>603803</v>
          </cell>
          <cell r="CD63">
            <v>608670</v>
          </cell>
          <cell r="CE63">
            <v>615981</v>
          </cell>
          <cell r="CF63">
            <v>621002</v>
          </cell>
          <cell r="CG63">
            <v>624197</v>
          </cell>
        </row>
        <row r="64">
          <cell r="A64" t="str">
            <v>Оренбургская область</v>
          </cell>
          <cell r="B64">
            <v>194852</v>
          </cell>
          <cell r="C64">
            <v>196577</v>
          </cell>
          <cell r="D64">
            <v>199303</v>
          </cell>
          <cell r="E64">
            <v>203360</v>
          </cell>
          <cell r="F64">
            <v>206501</v>
          </cell>
          <cell r="G64">
            <v>209219</v>
          </cell>
          <cell r="H64">
            <v>211576</v>
          </cell>
          <cell r="I64">
            <v>215249</v>
          </cell>
          <cell r="J64">
            <v>218598</v>
          </cell>
          <cell r="K64">
            <v>220489</v>
          </cell>
          <cell r="L64">
            <v>223246</v>
          </cell>
          <cell r="M64">
            <v>225577</v>
          </cell>
          <cell r="N64">
            <v>226320</v>
          </cell>
          <cell r="O64">
            <v>228136</v>
          </cell>
          <cell r="P64">
            <v>231402</v>
          </cell>
          <cell r="Q64">
            <v>229979</v>
          </cell>
          <cell r="R64">
            <v>230861</v>
          </cell>
          <cell r="S64">
            <v>233071</v>
          </cell>
          <cell r="T64">
            <v>236647</v>
          </cell>
          <cell r="U64">
            <v>241068</v>
          </cell>
          <cell r="V64">
            <v>244954</v>
          </cell>
          <cell r="W64">
            <v>249221</v>
          </cell>
          <cell r="X64">
            <v>250138</v>
          </cell>
          <cell r="Y64">
            <v>252195</v>
          </cell>
          <cell r="Z64">
            <v>253504</v>
          </cell>
          <cell r="AA64">
            <v>256253</v>
          </cell>
          <cell r="AB64">
            <v>260853</v>
          </cell>
          <cell r="AC64">
            <v>266544</v>
          </cell>
          <cell r="AD64">
            <v>271705</v>
          </cell>
          <cell r="AE64">
            <v>277756</v>
          </cell>
          <cell r="AF64">
            <v>282802</v>
          </cell>
          <cell r="AG64">
            <v>288653</v>
          </cell>
          <cell r="AH64">
            <v>292889</v>
          </cell>
          <cell r="AI64">
            <v>297213</v>
          </cell>
          <cell r="AJ64">
            <v>299374</v>
          </cell>
          <cell r="AK64">
            <v>303534</v>
          </cell>
          <cell r="AL64">
            <v>305425</v>
          </cell>
          <cell r="AM64">
            <v>309125</v>
          </cell>
          <cell r="AN64">
            <v>309841</v>
          </cell>
          <cell r="AO64">
            <v>307480</v>
          </cell>
          <cell r="AP64">
            <v>305858</v>
          </cell>
          <cell r="AQ64">
            <v>306523</v>
          </cell>
          <cell r="AR64">
            <v>309193</v>
          </cell>
          <cell r="AS64">
            <v>312011</v>
          </cell>
          <cell r="AT64">
            <v>316746</v>
          </cell>
          <cell r="AU64">
            <v>320895</v>
          </cell>
          <cell r="AV64">
            <v>324394</v>
          </cell>
          <cell r="AW64">
            <v>328863</v>
          </cell>
          <cell r="AX64">
            <v>330220</v>
          </cell>
          <cell r="AY64">
            <v>332168</v>
          </cell>
          <cell r="AZ64">
            <v>337412</v>
          </cell>
          <cell r="BA64">
            <v>343350</v>
          </cell>
          <cell r="BB64">
            <v>349941</v>
          </cell>
          <cell r="BC64">
            <v>357776</v>
          </cell>
          <cell r="BD64">
            <v>364517</v>
          </cell>
          <cell r="BE64">
            <v>376103</v>
          </cell>
          <cell r="BF64">
            <v>387198</v>
          </cell>
          <cell r="BG64">
            <v>396197</v>
          </cell>
          <cell r="BH64">
            <v>401507</v>
          </cell>
          <cell r="BI64">
            <v>401617</v>
          </cell>
          <cell r="BJ64">
            <v>404253</v>
          </cell>
          <cell r="BK64">
            <v>406653</v>
          </cell>
          <cell r="BL64">
            <v>412834</v>
          </cell>
          <cell r="BM64">
            <v>417630</v>
          </cell>
          <cell r="BN64">
            <v>423145</v>
          </cell>
          <cell r="BO64">
            <v>432860</v>
          </cell>
          <cell r="BP64">
            <v>434176</v>
          </cell>
          <cell r="BQ64">
            <v>439317</v>
          </cell>
          <cell r="BR64">
            <v>441110</v>
          </cell>
          <cell r="BS64">
            <v>442117</v>
          </cell>
          <cell r="BT64">
            <v>427382</v>
          </cell>
          <cell r="BU64">
            <v>421117</v>
          </cell>
          <cell r="BV64">
            <v>410724</v>
          </cell>
          <cell r="BW64">
            <v>408773</v>
          </cell>
          <cell r="BX64">
            <v>407872</v>
          </cell>
          <cell r="BY64">
            <v>408541</v>
          </cell>
          <cell r="BZ64">
            <v>410230</v>
          </cell>
          <cell r="CA64">
            <v>409986</v>
          </cell>
          <cell r="CB64">
            <v>408638</v>
          </cell>
          <cell r="CC64">
            <v>413334</v>
          </cell>
          <cell r="CD64">
            <v>416060</v>
          </cell>
          <cell r="CE64">
            <v>420018</v>
          </cell>
          <cell r="CF64">
            <v>422906</v>
          </cell>
          <cell r="CG64">
            <v>425770</v>
          </cell>
        </row>
        <row r="65">
          <cell r="A65" t="str">
            <v>Пензенская область</v>
          </cell>
          <cell r="B65">
            <v>102907</v>
          </cell>
          <cell r="C65">
            <v>104037</v>
          </cell>
          <cell r="D65">
            <v>105703</v>
          </cell>
          <cell r="E65">
            <v>107888</v>
          </cell>
          <cell r="F65">
            <v>109488</v>
          </cell>
          <cell r="G65">
            <v>111268</v>
          </cell>
          <cell r="H65">
            <v>112965</v>
          </cell>
          <cell r="I65">
            <v>114757</v>
          </cell>
          <cell r="J65">
            <v>116456</v>
          </cell>
          <cell r="K65">
            <v>117251</v>
          </cell>
          <cell r="L65">
            <v>118512</v>
          </cell>
          <cell r="M65">
            <v>119672</v>
          </cell>
          <cell r="N65">
            <v>120411</v>
          </cell>
          <cell r="O65">
            <v>121549</v>
          </cell>
          <cell r="P65">
            <v>123373</v>
          </cell>
          <cell r="Q65">
            <v>122636</v>
          </cell>
          <cell r="R65">
            <v>122571</v>
          </cell>
          <cell r="S65">
            <v>123381</v>
          </cell>
          <cell r="T65">
            <v>125403</v>
          </cell>
          <cell r="U65">
            <v>127759</v>
          </cell>
          <cell r="V65">
            <v>130400</v>
          </cell>
          <cell r="W65">
            <v>133429</v>
          </cell>
          <cell r="X65">
            <v>134527</v>
          </cell>
          <cell r="Y65">
            <v>136405</v>
          </cell>
          <cell r="Z65">
            <v>137231</v>
          </cell>
          <cell r="AA65">
            <v>138707</v>
          </cell>
          <cell r="AB65">
            <v>141372</v>
          </cell>
          <cell r="AC65">
            <v>144481</v>
          </cell>
          <cell r="AD65">
            <v>147293</v>
          </cell>
          <cell r="AE65">
            <v>150950</v>
          </cell>
          <cell r="AF65">
            <v>153651</v>
          </cell>
          <cell r="AG65">
            <v>156804</v>
          </cell>
          <cell r="AH65">
            <v>159462</v>
          </cell>
          <cell r="AI65">
            <v>162349</v>
          </cell>
          <cell r="AJ65">
            <v>164390</v>
          </cell>
          <cell r="AK65">
            <v>167202</v>
          </cell>
          <cell r="AL65">
            <v>168619</v>
          </cell>
          <cell r="AM65">
            <v>171081</v>
          </cell>
          <cell r="AN65">
            <v>171635</v>
          </cell>
          <cell r="AO65">
            <v>170027</v>
          </cell>
          <cell r="AP65">
            <v>168570</v>
          </cell>
          <cell r="AQ65">
            <v>168541</v>
          </cell>
          <cell r="AR65">
            <v>169751</v>
          </cell>
          <cell r="AS65">
            <v>170757</v>
          </cell>
          <cell r="AT65">
            <v>173556</v>
          </cell>
          <cell r="AU65">
            <v>175142</v>
          </cell>
          <cell r="AV65">
            <v>177236</v>
          </cell>
          <cell r="AW65">
            <v>179734</v>
          </cell>
          <cell r="AX65">
            <v>180826</v>
          </cell>
          <cell r="AY65">
            <v>182758</v>
          </cell>
          <cell r="AZ65">
            <v>185833</v>
          </cell>
          <cell r="BA65">
            <v>189052</v>
          </cell>
          <cell r="BB65">
            <v>192731</v>
          </cell>
          <cell r="BC65">
            <v>196450</v>
          </cell>
          <cell r="BD65">
            <v>200693</v>
          </cell>
          <cell r="BE65">
            <v>207852</v>
          </cell>
          <cell r="BF65">
            <v>214287</v>
          </cell>
          <cell r="BG65">
            <v>219353</v>
          </cell>
          <cell r="BH65">
            <v>223028</v>
          </cell>
          <cell r="BI65">
            <v>224049</v>
          </cell>
          <cell r="BJ65">
            <v>225794</v>
          </cell>
          <cell r="BK65">
            <v>226831</v>
          </cell>
          <cell r="BL65">
            <v>230498</v>
          </cell>
          <cell r="BM65">
            <v>233448</v>
          </cell>
          <cell r="BN65">
            <v>237537</v>
          </cell>
          <cell r="BO65">
            <v>243976</v>
          </cell>
          <cell r="BP65">
            <v>243803</v>
          </cell>
          <cell r="BQ65">
            <v>245886</v>
          </cell>
          <cell r="BR65">
            <v>246401</v>
          </cell>
          <cell r="BS65">
            <v>246286</v>
          </cell>
          <cell r="BT65">
            <v>237758</v>
          </cell>
          <cell r="BU65">
            <v>234436</v>
          </cell>
          <cell r="BV65">
            <v>234964</v>
          </cell>
          <cell r="BW65">
            <v>234063</v>
          </cell>
          <cell r="BX65">
            <v>233881</v>
          </cell>
          <cell r="BY65">
            <v>233965</v>
          </cell>
          <cell r="BZ65">
            <v>234565</v>
          </cell>
          <cell r="CA65">
            <v>234071</v>
          </cell>
          <cell r="CB65">
            <v>232958</v>
          </cell>
          <cell r="CC65">
            <v>234590</v>
          </cell>
          <cell r="CD65">
            <v>234835</v>
          </cell>
          <cell r="CE65">
            <v>236551</v>
          </cell>
          <cell r="CF65">
            <v>238113</v>
          </cell>
          <cell r="CG65">
            <v>239149</v>
          </cell>
        </row>
        <row r="66">
          <cell r="A66" t="str">
            <v>Самарская область</v>
          </cell>
          <cell r="B66">
            <v>301467</v>
          </cell>
          <cell r="C66">
            <v>304694</v>
          </cell>
          <cell r="D66">
            <v>309865</v>
          </cell>
          <cell r="E66">
            <v>316319</v>
          </cell>
          <cell r="F66">
            <v>321017</v>
          </cell>
          <cell r="G66">
            <v>325328</v>
          </cell>
          <cell r="H66">
            <v>328024</v>
          </cell>
          <cell r="I66">
            <v>333302</v>
          </cell>
          <cell r="J66">
            <v>338153</v>
          </cell>
          <cell r="K66">
            <v>340407</v>
          </cell>
          <cell r="L66">
            <v>344458</v>
          </cell>
          <cell r="M66">
            <v>347038</v>
          </cell>
          <cell r="N66">
            <v>349459</v>
          </cell>
          <cell r="O66">
            <v>352912</v>
          </cell>
          <cell r="P66">
            <v>358564</v>
          </cell>
          <cell r="Q66">
            <v>355873</v>
          </cell>
          <cell r="R66">
            <v>356434</v>
          </cell>
          <cell r="S66">
            <v>358604</v>
          </cell>
          <cell r="T66">
            <v>363037</v>
          </cell>
          <cell r="U66">
            <v>369265</v>
          </cell>
          <cell r="V66">
            <v>375204</v>
          </cell>
          <cell r="W66">
            <v>381147</v>
          </cell>
          <cell r="X66">
            <v>380756</v>
          </cell>
          <cell r="Y66">
            <v>383096</v>
          </cell>
          <cell r="Z66">
            <v>385002</v>
          </cell>
          <cell r="AA66">
            <v>389584</v>
          </cell>
          <cell r="AB66">
            <v>396567</v>
          </cell>
          <cell r="AC66">
            <v>404360</v>
          </cell>
          <cell r="AD66">
            <v>411786</v>
          </cell>
          <cell r="AE66">
            <v>420952</v>
          </cell>
          <cell r="AF66">
            <v>427502</v>
          </cell>
          <cell r="AG66">
            <v>435937</v>
          </cell>
          <cell r="AH66">
            <v>441549</v>
          </cell>
          <cell r="AI66">
            <v>448468</v>
          </cell>
          <cell r="AJ66">
            <v>449777</v>
          </cell>
          <cell r="AK66">
            <v>454521</v>
          </cell>
          <cell r="AL66">
            <v>457393</v>
          </cell>
          <cell r="AM66">
            <v>463310</v>
          </cell>
          <cell r="AN66">
            <v>461130</v>
          </cell>
          <cell r="AO66">
            <v>456117</v>
          </cell>
          <cell r="AP66">
            <v>453189</v>
          </cell>
          <cell r="AQ66">
            <v>453269</v>
          </cell>
          <cell r="AR66">
            <v>456024</v>
          </cell>
          <cell r="AS66">
            <v>458581</v>
          </cell>
          <cell r="AT66">
            <v>463883</v>
          </cell>
          <cell r="AU66">
            <v>467575</v>
          </cell>
          <cell r="AV66">
            <v>472339</v>
          </cell>
          <cell r="AW66">
            <v>474539</v>
          </cell>
          <cell r="AX66">
            <v>476559</v>
          </cell>
          <cell r="AY66">
            <v>480012</v>
          </cell>
          <cell r="AZ66">
            <v>487891</v>
          </cell>
          <cell r="BA66">
            <v>496528</v>
          </cell>
          <cell r="BB66">
            <v>505994</v>
          </cell>
          <cell r="BC66">
            <v>516946</v>
          </cell>
          <cell r="BD66">
            <v>525356</v>
          </cell>
          <cell r="BE66">
            <v>542296</v>
          </cell>
          <cell r="BF66">
            <v>558988</v>
          </cell>
          <cell r="BG66">
            <v>572151</v>
          </cell>
          <cell r="BH66">
            <v>580279</v>
          </cell>
          <cell r="BI66">
            <v>578602</v>
          </cell>
          <cell r="BJ66">
            <v>582260</v>
          </cell>
          <cell r="BK66">
            <v>587750</v>
          </cell>
          <cell r="BL66">
            <v>597516</v>
          </cell>
          <cell r="BM66">
            <v>605609</v>
          </cell>
          <cell r="BN66">
            <v>616796</v>
          </cell>
          <cell r="BO66">
            <v>631314</v>
          </cell>
          <cell r="BP66">
            <v>631966</v>
          </cell>
          <cell r="BQ66">
            <v>639653</v>
          </cell>
          <cell r="BR66">
            <v>641555</v>
          </cell>
          <cell r="BS66">
            <v>639292</v>
          </cell>
          <cell r="BT66">
            <v>618819</v>
          </cell>
          <cell r="BU66">
            <v>607688</v>
          </cell>
          <cell r="BV66">
            <v>601169</v>
          </cell>
          <cell r="BW66">
            <v>597050</v>
          </cell>
          <cell r="BX66">
            <v>595619</v>
          </cell>
          <cell r="BY66">
            <v>595025</v>
          </cell>
          <cell r="BZ66">
            <v>596882</v>
          </cell>
          <cell r="CA66">
            <v>595593</v>
          </cell>
          <cell r="CB66">
            <v>592733</v>
          </cell>
          <cell r="CC66">
            <v>597725</v>
          </cell>
          <cell r="CD66">
            <v>601304</v>
          </cell>
          <cell r="CE66">
            <v>605450</v>
          </cell>
          <cell r="CF66">
            <v>608415</v>
          </cell>
          <cell r="CG66">
            <v>609591</v>
          </cell>
        </row>
        <row r="67">
          <cell r="A67" t="str">
            <v>Саратовская область</v>
          </cell>
          <cell r="B67">
            <v>191158</v>
          </cell>
          <cell r="C67">
            <v>193015</v>
          </cell>
          <cell r="D67">
            <v>196211</v>
          </cell>
          <cell r="E67">
            <v>200483</v>
          </cell>
          <cell r="F67">
            <v>204193</v>
          </cell>
          <cell r="G67">
            <v>207363</v>
          </cell>
          <cell r="H67">
            <v>210633</v>
          </cell>
          <cell r="I67">
            <v>214423</v>
          </cell>
          <cell r="J67">
            <v>217389</v>
          </cell>
          <cell r="K67">
            <v>219150</v>
          </cell>
          <cell r="L67">
            <v>221874</v>
          </cell>
          <cell r="M67">
            <v>223914</v>
          </cell>
          <cell r="N67">
            <v>225535</v>
          </cell>
          <cell r="O67">
            <v>227688</v>
          </cell>
          <cell r="P67">
            <v>231373</v>
          </cell>
          <cell r="Q67">
            <v>229536</v>
          </cell>
          <cell r="R67">
            <v>229938</v>
          </cell>
          <cell r="S67">
            <v>232522</v>
          </cell>
          <cell r="T67">
            <v>235559</v>
          </cell>
          <cell r="U67">
            <v>240042</v>
          </cell>
          <cell r="V67">
            <v>243926</v>
          </cell>
          <cell r="W67">
            <v>248787</v>
          </cell>
          <cell r="X67">
            <v>250678</v>
          </cell>
          <cell r="Y67">
            <v>252259</v>
          </cell>
          <cell r="Z67">
            <v>253540</v>
          </cell>
          <cell r="AA67">
            <v>256493</v>
          </cell>
          <cell r="AB67">
            <v>261642</v>
          </cell>
          <cell r="AC67">
            <v>267007</v>
          </cell>
          <cell r="AD67">
            <v>271788</v>
          </cell>
          <cell r="AE67">
            <v>277736</v>
          </cell>
          <cell r="AF67">
            <v>282850</v>
          </cell>
          <cell r="AG67">
            <v>288489</v>
          </cell>
          <cell r="AH67">
            <v>293092</v>
          </cell>
          <cell r="AI67">
            <v>297458</v>
          </cell>
          <cell r="AJ67">
            <v>298329</v>
          </cell>
          <cell r="AK67">
            <v>302044</v>
          </cell>
          <cell r="AL67">
            <v>304537</v>
          </cell>
          <cell r="AM67">
            <v>308520</v>
          </cell>
          <cell r="AN67">
            <v>307631</v>
          </cell>
          <cell r="AO67">
            <v>304464</v>
          </cell>
          <cell r="AP67">
            <v>302882</v>
          </cell>
          <cell r="AQ67">
            <v>303228</v>
          </cell>
          <cell r="AR67">
            <v>305991</v>
          </cell>
          <cell r="AS67">
            <v>307625</v>
          </cell>
          <cell r="AT67">
            <v>312046</v>
          </cell>
          <cell r="AU67">
            <v>315142</v>
          </cell>
          <cell r="AV67">
            <v>318769</v>
          </cell>
          <cell r="AW67">
            <v>321370</v>
          </cell>
          <cell r="AX67">
            <v>323206</v>
          </cell>
          <cell r="AY67">
            <v>325882</v>
          </cell>
          <cell r="AZ67">
            <v>331052</v>
          </cell>
          <cell r="BA67">
            <v>336553</v>
          </cell>
          <cell r="BB67">
            <v>342691</v>
          </cell>
          <cell r="BC67">
            <v>350034</v>
          </cell>
          <cell r="BD67">
            <v>354674</v>
          </cell>
          <cell r="BE67">
            <v>365947</v>
          </cell>
          <cell r="BF67">
            <v>375511</v>
          </cell>
          <cell r="BG67">
            <v>384022</v>
          </cell>
          <cell r="BH67">
            <v>388737</v>
          </cell>
          <cell r="BI67">
            <v>386178</v>
          </cell>
          <cell r="BJ67">
            <v>389220</v>
          </cell>
          <cell r="BK67">
            <v>391693</v>
          </cell>
          <cell r="BL67">
            <v>397948</v>
          </cell>
          <cell r="BM67">
            <v>403308</v>
          </cell>
          <cell r="BN67">
            <v>409475</v>
          </cell>
          <cell r="BO67">
            <v>417932</v>
          </cell>
          <cell r="BP67">
            <v>416587</v>
          </cell>
          <cell r="BQ67">
            <v>421264</v>
          </cell>
          <cell r="BR67">
            <v>422480</v>
          </cell>
          <cell r="BS67">
            <v>422421</v>
          </cell>
          <cell r="BT67">
            <v>405679</v>
          </cell>
          <cell r="BU67">
            <v>398506</v>
          </cell>
          <cell r="BV67">
            <v>387147</v>
          </cell>
          <cell r="BW67">
            <v>385045</v>
          </cell>
          <cell r="BX67">
            <v>383981</v>
          </cell>
          <cell r="BY67">
            <v>383184</v>
          </cell>
          <cell r="BZ67">
            <v>384296</v>
          </cell>
          <cell r="CA67">
            <v>382774</v>
          </cell>
          <cell r="CB67">
            <v>379950</v>
          </cell>
          <cell r="CC67">
            <v>382711</v>
          </cell>
          <cell r="CD67">
            <v>384038</v>
          </cell>
          <cell r="CE67">
            <v>385781</v>
          </cell>
          <cell r="CF67">
            <v>386633</v>
          </cell>
          <cell r="CG67">
            <v>387690</v>
          </cell>
        </row>
        <row r="68">
          <cell r="A68" t="str">
            <v>Ульяновская область</v>
          </cell>
          <cell r="B68">
            <v>110875</v>
          </cell>
          <cell r="C68">
            <v>111592</v>
          </cell>
          <cell r="D68">
            <v>112925</v>
          </cell>
          <cell r="E68">
            <v>115016</v>
          </cell>
          <cell r="F68">
            <v>116622</v>
          </cell>
          <cell r="G68">
            <v>117914</v>
          </cell>
          <cell r="H68">
            <v>118974</v>
          </cell>
          <cell r="I68">
            <v>120508</v>
          </cell>
          <cell r="J68">
            <v>122008</v>
          </cell>
          <cell r="K68">
            <v>123211</v>
          </cell>
          <cell r="L68">
            <v>124054</v>
          </cell>
          <cell r="M68">
            <v>124883</v>
          </cell>
          <cell r="N68">
            <v>125399</v>
          </cell>
          <cell r="O68">
            <v>126204</v>
          </cell>
          <cell r="P68">
            <v>127988</v>
          </cell>
          <cell r="Q68">
            <v>127140</v>
          </cell>
          <cell r="R68">
            <v>127273</v>
          </cell>
          <cell r="S68">
            <v>128415</v>
          </cell>
          <cell r="T68">
            <v>129886</v>
          </cell>
          <cell r="U68">
            <v>131754</v>
          </cell>
          <cell r="V68">
            <v>133777</v>
          </cell>
          <cell r="W68">
            <v>135926</v>
          </cell>
          <cell r="X68">
            <v>136299</v>
          </cell>
          <cell r="Y68">
            <v>137165</v>
          </cell>
          <cell r="Z68">
            <v>137857</v>
          </cell>
          <cell r="AA68">
            <v>139554</v>
          </cell>
          <cell r="AB68">
            <v>142105</v>
          </cell>
          <cell r="AC68">
            <v>144590</v>
          </cell>
          <cell r="AD68">
            <v>147263</v>
          </cell>
          <cell r="AE68">
            <v>150618</v>
          </cell>
          <cell r="AF68">
            <v>153085</v>
          </cell>
          <cell r="AG68">
            <v>155813</v>
          </cell>
          <cell r="AH68">
            <v>157915</v>
          </cell>
          <cell r="AI68">
            <v>160328</v>
          </cell>
          <cell r="AJ68">
            <v>161468</v>
          </cell>
          <cell r="AK68">
            <v>163790</v>
          </cell>
          <cell r="AL68">
            <v>164869</v>
          </cell>
          <cell r="AM68">
            <v>166676</v>
          </cell>
          <cell r="AN68">
            <v>166436</v>
          </cell>
          <cell r="AO68">
            <v>164521</v>
          </cell>
          <cell r="AP68">
            <v>163614</v>
          </cell>
          <cell r="AQ68">
            <v>163387</v>
          </cell>
          <cell r="AR68">
            <v>164683</v>
          </cell>
          <cell r="AS68">
            <v>165601</v>
          </cell>
          <cell r="AT68">
            <v>167759</v>
          </cell>
          <cell r="AU68">
            <v>169131</v>
          </cell>
          <cell r="AV68">
            <v>170758</v>
          </cell>
          <cell r="AW68">
            <v>173072</v>
          </cell>
          <cell r="AX68">
            <v>173726</v>
          </cell>
          <cell r="AY68">
            <v>174863</v>
          </cell>
          <cell r="AZ68">
            <v>177402</v>
          </cell>
          <cell r="BA68">
            <v>180705</v>
          </cell>
          <cell r="BB68">
            <v>184122</v>
          </cell>
          <cell r="BC68">
            <v>187758</v>
          </cell>
          <cell r="BD68">
            <v>190604</v>
          </cell>
          <cell r="BE68">
            <v>196544</v>
          </cell>
          <cell r="BF68">
            <v>202593</v>
          </cell>
          <cell r="BG68">
            <v>207252</v>
          </cell>
          <cell r="BH68">
            <v>209641</v>
          </cell>
          <cell r="BI68">
            <v>209522</v>
          </cell>
          <cell r="BJ68">
            <v>210934</v>
          </cell>
          <cell r="BK68">
            <v>211860</v>
          </cell>
          <cell r="BL68">
            <v>215148</v>
          </cell>
          <cell r="BM68">
            <v>218302</v>
          </cell>
          <cell r="BN68">
            <v>222480</v>
          </cell>
          <cell r="BO68">
            <v>228660</v>
          </cell>
          <cell r="BP68">
            <v>229223</v>
          </cell>
          <cell r="BQ68">
            <v>231953</v>
          </cell>
          <cell r="BR68">
            <v>233826</v>
          </cell>
          <cell r="BS68">
            <v>234967</v>
          </cell>
          <cell r="BT68">
            <v>226835</v>
          </cell>
          <cell r="BU68">
            <v>223732</v>
          </cell>
          <cell r="BV68">
            <v>218102</v>
          </cell>
          <cell r="BW68">
            <v>216860</v>
          </cell>
          <cell r="BX68">
            <v>216558</v>
          </cell>
          <cell r="BY68">
            <v>216303</v>
          </cell>
          <cell r="BZ68">
            <v>216767</v>
          </cell>
          <cell r="CA68">
            <v>216188</v>
          </cell>
          <cell r="CB68">
            <v>215728</v>
          </cell>
          <cell r="CC68">
            <v>217926</v>
          </cell>
          <cell r="CD68">
            <v>219131</v>
          </cell>
          <cell r="CE68">
            <v>221125</v>
          </cell>
          <cell r="CF68">
            <v>222336</v>
          </cell>
          <cell r="CG68">
            <v>223049</v>
          </cell>
        </row>
        <row r="69">
          <cell r="A69" t="str">
            <v>УРАЛЬСКИЙ ФЕДЕРАЛЬНЫЙ ОКРУГ</v>
          </cell>
          <cell r="B69">
            <v>1604319</v>
          </cell>
          <cell r="C69">
            <v>1620999</v>
          </cell>
          <cell r="D69">
            <v>1645939</v>
          </cell>
          <cell r="E69">
            <v>1674224</v>
          </cell>
          <cell r="F69">
            <v>1696157</v>
          </cell>
          <cell r="G69">
            <v>1717320</v>
          </cell>
          <cell r="H69">
            <v>1734763</v>
          </cell>
          <cell r="I69">
            <v>1764343</v>
          </cell>
          <cell r="J69">
            <v>1788980</v>
          </cell>
          <cell r="K69">
            <v>1796552</v>
          </cell>
          <cell r="L69">
            <v>1818575</v>
          </cell>
          <cell r="M69">
            <v>1834846</v>
          </cell>
          <cell r="N69">
            <v>1846469</v>
          </cell>
          <cell r="O69">
            <v>1865745</v>
          </cell>
          <cell r="P69">
            <v>1892038</v>
          </cell>
          <cell r="Q69">
            <v>1877327</v>
          </cell>
          <cell r="R69">
            <v>1886061</v>
          </cell>
          <cell r="S69">
            <v>1902772</v>
          </cell>
          <cell r="T69">
            <v>1930156</v>
          </cell>
          <cell r="U69">
            <v>1968866</v>
          </cell>
          <cell r="V69">
            <v>2004285</v>
          </cell>
          <cell r="W69">
            <v>2040684</v>
          </cell>
          <cell r="X69">
            <v>2046002</v>
          </cell>
          <cell r="Y69">
            <v>2056027</v>
          </cell>
          <cell r="Z69">
            <v>2068582</v>
          </cell>
          <cell r="AA69">
            <v>2094710</v>
          </cell>
          <cell r="AB69">
            <v>2136297</v>
          </cell>
          <cell r="AC69">
            <v>2178469</v>
          </cell>
          <cell r="AD69">
            <v>2221110</v>
          </cell>
          <cell r="AE69">
            <v>2273632</v>
          </cell>
          <cell r="AF69">
            <v>2298486</v>
          </cell>
          <cell r="AG69">
            <v>2324310</v>
          </cell>
          <cell r="AH69">
            <v>2359086</v>
          </cell>
          <cell r="AI69">
            <v>2389131</v>
          </cell>
          <cell r="AJ69">
            <v>2403792</v>
          </cell>
          <cell r="AK69">
            <v>2437268</v>
          </cell>
          <cell r="AL69">
            <v>2457129</v>
          </cell>
          <cell r="AM69">
            <v>2490399</v>
          </cell>
          <cell r="AN69">
            <v>2494698</v>
          </cell>
          <cell r="AO69">
            <v>2471917</v>
          </cell>
          <cell r="AP69">
            <v>2461337</v>
          </cell>
          <cell r="AQ69">
            <v>2467719</v>
          </cell>
          <cell r="AR69">
            <v>2490649</v>
          </cell>
          <cell r="AS69">
            <v>2519767</v>
          </cell>
          <cell r="AT69">
            <v>2560281</v>
          </cell>
          <cell r="AU69">
            <v>2587480</v>
          </cell>
          <cell r="AV69">
            <v>2619613</v>
          </cell>
          <cell r="AW69">
            <v>2646273</v>
          </cell>
          <cell r="AX69">
            <v>2661177</v>
          </cell>
          <cell r="AY69">
            <v>2687334</v>
          </cell>
          <cell r="AZ69">
            <v>2735378</v>
          </cell>
          <cell r="BA69">
            <v>2788891</v>
          </cell>
          <cell r="BB69">
            <v>2849563</v>
          </cell>
          <cell r="BC69">
            <v>2914664</v>
          </cell>
          <cell r="BD69">
            <v>2971503</v>
          </cell>
          <cell r="BE69">
            <v>3075208</v>
          </cell>
          <cell r="BF69">
            <v>3171786</v>
          </cell>
          <cell r="BG69">
            <v>3241166</v>
          </cell>
          <cell r="BH69">
            <v>3275331</v>
          </cell>
          <cell r="BI69">
            <v>3274347</v>
          </cell>
          <cell r="BJ69">
            <v>3295284</v>
          </cell>
          <cell r="BK69">
            <v>3318995</v>
          </cell>
          <cell r="BL69">
            <v>3370279</v>
          </cell>
          <cell r="BM69">
            <v>3404458</v>
          </cell>
          <cell r="BN69">
            <v>3449374</v>
          </cell>
          <cell r="BO69">
            <v>3531662</v>
          </cell>
          <cell r="BP69">
            <v>3530272</v>
          </cell>
          <cell r="BQ69">
            <v>3567424</v>
          </cell>
          <cell r="BR69">
            <v>3560121</v>
          </cell>
          <cell r="BS69">
            <v>3548422</v>
          </cell>
          <cell r="BT69">
            <v>3486071</v>
          </cell>
          <cell r="BU69">
            <v>3433669</v>
          </cell>
          <cell r="BV69">
            <v>3417157</v>
          </cell>
          <cell r="BW69">
            <v>3403945</v>
          </cell>
          <cell r="BX69">
            <v>3399601</v>
          </cell>
          <cell r="BY69">
            <v>3401859</v>
          </cell>
          <cell r="BZ69">
            <v>3412984</v>
          </cell>
          <cell r="CA69">
            <v>3413873</v>
          </cell>
          <cell r="CB69">
            <v>3408003</v>
          </cell>
          <cell r="CC69">
            <v>3444370</v>
          </cell>
          <cell r="CD69">
            <v>3466762</v>
          </cell>
          <cell r="CE69">
            <v>3501584</v>
          </cell>
          <cell r="CF69">
            <v>3519861</v>
          </cell>
          <cell r="CG69">
            <v>3532921</v>
          </cell>
        </row>
        <row r="70">
          <cell r="A70" t="str">
            <v>Курганская область</v>
          </cell>
          <cell r="B70">
            <v>72136</v>
          </cell>
          <cell r="C70">
            <v>72815</v>
          </cell>
          <cell r="D70">
            <v>74005</v>
          </cell>
          <cell r="E70">
            <v>75463</v>
          </cell>
          <cell r="F70">
            <v>76631</v>
          </cell>
          <cell r="G70">
            <v>77697</v>
          </cell>
          <cell r="H70">
            <v>78876</v>
          </cell>
          <cell r="I70">
            <v>80547</v>
          </cell>
          <cell r="J70">
            <v>81775</v>
          </cell>
          <cell r="K70">
            <v>82395</v>
          </cell>
          <cell r="L70">
            <v>83176</v>
          </cell>
          <cell r="M70">
            <v>83528</v>
          </cell>
          <cell r="N70">
            <v>84057</v>
          </cell>
          <cell r="O70">
            <v>84601</v>
          </cell>
          <cell r="P70">
            <v>85785</v>
          </cell>
          <cell r="Q70">
            <v>85396</v>
          </cell>
          <cell r="R70">
            <v>85577</v>
          </cell>
          <cell r="S70">
            <v>86298</v>
          </cell>
          <cell r="T70">
            <v>87480</v>
          </cell>
          <cell r="U70">
            <v>89141</v>
          </cell>
          <cell r="V70">
            <v>90707</v>
          </cell>
          <cell r="W70">
            <v>92492</v>
          </cell>
          <cell r="X70">
            <v>92724</v>
          </cell>
          <cell r="Y70">
            <v>93400</v>
          </cell>
          <cell r="Z70">
            <v>93785</v>
          </cell>
          <cell r="AA70">
            <v>94820</v>
          </cell>
          <cell r="AB70">
            <v>96726</v>
          </cell>
          <cell r="AC70">
            <v>98530</v>
          </cell>
          <cell r="AD70">
            <v>100304</v>
          </cell>
          <cell r="AE70">
            <v>102562</v>
          </cell>
          <cell r="AF70">
            <v>104258</v>
          </cell>
          <cell r="AG70">
            <v>106115</v>
          </cell>
          <cell r="AH70">
            <v>107579</v>
          </cell>
          <cell r="AI70">
            <v>108914</v>
          </cell>
          <cell r="AJ70">
            <v>109672</v>
          </cell>
          <cell r="AK70">
            <v>111011</v>
          </cell>
          <cell r="AL70">
            <v>111912</v>
          </cell>
          <cell r="AM70">
            <v>113290</v>
          </cell>
          <cell r="AN70">
            <v>113471</v>
          </cell>
          <cell r="AO70">
            <v>112219</v>
          </cell>
          <cell r="AP70">
            <v>111331</v>
          </cell>
          <cell r="AQ70">
            <v>111564</v>
          </cell>
          <cell r="AR70">
            <v>112366</v>
          </cell>
          <cell r="AS70">
            <v>113222</v>
          </cell>
          <cell r="AT70">
            <v>114864</v>
          </cell>
          <cell r="AU70">
            <v>116034</v>
          </cell>
          <cell r="AV70">
            <v>117373</v>
          </cell>
          <cell r="AW70">
            <v>118874</v>
          </cell>
          <cell r="AX70">
            <v>119523</v>
          </cell>
          <cell r="AY70">
            <v>120842</v>
          </cell>
          <cell r="AZ70">
            <v>122680</v>
          </cell>
          <cell r="BA70">
            <v>125320</v>
          </cell>
          <cell r="BB70">
            <v>127753</v>
          </cell>
          <cell r="BC70">
            <v>130959</v>
          </cell>
          <cell r="BD70">
            <v>133732</v>
          </cell>
          <cell r="BE70">
            <v>138636</v>
          </cell>
          <cell r="BF70">
            <v>143326</v>
          </cell>
          <cell r="BG70">
            <v>146728</v>
          </cell>
          <cell r="BH70">
            <v>148589</v>
          </cell>
          <cell r="BI70">
            <v>148779</v>
          </cell>
          <cell r="BJ70">
            <v>150221</v>
          </cell>
          <cell r="BK70">
            <v>151652</v>
          </cell>
          <cell r="BL70">
            <v>154551</v>
          </cell>
          <cell r="BM70">
            <v>156440</v>
          </cell>
          <cell r="BN70">
            <v>159182</v>
          </cell>
          <cell r="BO70">
            <v>163467</v>
          </cell>
          <cell r="BP70">
            <v>163840</v>
          </cell>
          <cell r="BQ70">
            <v>166305</v>
          </cell>
          <cell r="BR70">
            <v>166726</v>
          </cell>
          <cell r="BS70">
            <v>167233</v>
          </cell>
          <cell r="BT70">
            <v>160150</v>
          </cell>
          <cell r="BU70">
            <v>157592</v>
          </cell>
          <cell r="BV70">
            <v>153498</v>
          </cell>
          <cell r="BW70">
            <v>152959</v>
          </cell>
          <cell r="BX70">
            <v>152778</v>
          </cell>
          <cell r="BY70">
            <v>153010</v>
          </cell>
          <cell r="BZ70">
            <v>153642</v>
          </cell>
          <cell r="CA70">
            <v>153612</v>
          </cell>
          <cell r="CB70">
            <v>153163</v>
          </cell>
          <cell r="CC70">
            <v>155031</v>
          </cell>
          <cell r="CD70">
            <v>156395</v>
          </cell>
          <cell r="CE70">
            <v>157958</v>
          </cell>
          <cell r="CF70">
            <v>159089</v>
          </cell>
          <cell r="CG70">
            <v>160020</v>
          </cell>
        </row>
        <row r="71">
          <cell r="A71" t="str">
            <v>Свердловская область</v>
          </cell>
          <cell r="B71">
            <v>479993</v>
          </cell>
          <cell r="C71">
            <v>485569</v>
          </cell>
          <cell r="D71">
            <v>493500</v>
          </cell>
          <cell r="E71">
            <v>502945</v>
          </cell>
          <cell r="F71">
            <v>510785</v>
          </cell>
          <cell r="G71">
            <v>517259</v>
          </cell>
          <cell r="H71">
            <v>521988</v>
          </cell>
          <cell r="I71">
            <v>531483</v>
          </cell>
          <cell r="J71">
            <v>537688</v>
          </cell>
          <cell r="K71">
            <v>539742</v>
          </cell>
          <cell r="L71">
            <v>546617</v>
          </cell>
          <cell r="M71">
            <v>551763</v>
          </cell>
          <cell r="N71">
            <v>555770</v>
          </cell>
          <cell r="O71">
            <v>562206</v>
          </cell>
          <cell r="P71">
            <v>571076</v>
          </cell>
          <cell r="Q71">
            <v>566827</v>
          </cell>
          <cell r="R71">
            <v>571769</v>
          </cell>
          <cell r="S71">
            <v>577182</v>
          </cell>
          <cell r="T71">
            <v>584390</v>
          </cell>
          <cell r="U71">
            <v>596338</v>
          </cell>
          <cell r="V71">
            <v>607166</v>
          </cell>
          <cell r="W71">
            <v>619333</v>
          </cell>
          <cell r="X71">
            <v>618628</v>
          </cell>
          <cell r="Y71">
            <v>622745</v>
          </cell>
          <cell r="Z71">
            <v>627395</v>
          </cell>
          <cell r="AA71">
            <v>636442</v>
          </cell>
          <cell r="AB71">
            <v>649245</v>
          </cell>
          <cell r="AC71">
            <v>663089</v>
          </cell>
          <cell r="AD71">
            <v>675502</v>
          </cell>
          <cell r="AE71">
            <v>690875</v>
          </cell>
          <cell r="AF71">
            <v>700182</v>
          </cell>
          <cell r="AG71">
            <v>713184</v>
          </cell>
          <cell r="AH71">
            <v>723679</v>
          </cell>
          <cell r="AI71">
            <v>732463</v>
          </cell>
          <cell r="AJ71">
            <v>733624</v>
          </cell>
          <cell r="AK71">
            <v>742367</v>
          </cell>
          <cell r="AL71">
            <v>749630</v>
          </cell>
          <cell r="AM71">
            <v>759852</v>
          </cell>
          <cell r="AN71">
            <v>763392</v>
          </cell>
          <cell r="AO71">
            <v>757144</v>
          </cell>
          <cell r="AP71">
            <v>753604</v>
          </cell>
          <cell r="AQ71">
            <v>754917</v>
          </cell>
          <cell r="AR71">
            <v>761731</v>
          </cell>
          <cell r="AS71">
            <v>769541</v>
          </cell>
          <cell r="AT71">
            <v>781264</v>
          </cell>
          <cell r="AU71">
            <v>788868</v>
          </cell>
          <cell r="AV71">
            <v>798676</v>
          </cell>
          <cell r="AW71">
            <v>806885</v>
          </cell>
          <cell r="AX71">
            <v>811965</v>
          </cell>
          <cell r="AY71">
            <v>820118</v>
          </cell>
          <cell r="AZ71">
            <v>834844</v>
          </cell>
          <cell r="BA71">
            <v>851245</v>
          </cell>
          <cell r="BB71">
            <v>869138</v>
          </cell>
          <cell r="BC71">
            <v>888833</v>
          </cell>
          <cell r="BD71">
            <v>907028</v>
          </cell>
          <cell r="BE71">
            <v>939243</v>
          </cell>
          <cell r="BF71">
            <v>971590</v>
          </cell>
          <cell r="BG71">
            <v>994633</v>
          </cell>
          <cell r="BH71">
            <v>1009878</v>
          </cell>
          <cell r="BI71">
            <v>1016646</v>
          </cell>
          <cell r="BJ71">
            <v>1024849</v>
          </cell>
          <cell r="BK71">
            <v>1033058</v>
          </cell>
          <cell r="BL71">
            <v>1052013</v>
          </cell>
          <cell r="BM71">
            <v>1067851</v>
          </cell>
          <cell r="BN71">
            <v>1085627</v>
          </cell>
          <cell r="BO71">
            <v>1114697</v>
          </cell>
          <cell r="BP71">
            <v>1113471</v>
          </cell>
          <cell r="BQ71">
            <v>1126310</v>
          </cell>
          <cell r="BR71">
            <v>1129643</v>
          </cell>
          <cell r="BS71">
            <v>1129089</v>
          </cell>
          <cell r="BT71">
            <v>1107912</v>
          </cell>
          <cell r="BU71">
            <v>1095434</v>
          </cell>
          <cell r="BV71">
            <v>1088021</v>
          </cell>
          <cell r="BW71">
            <v>1083727</v>
          </cell>
          <cell r="BX71">
            <v>1082831</v>
          </cell>
          <cell r="BY71">
            <v>1084501</v>
          </cell>
          <cell r="BZ71">
            <v>1088230</v>
          </cell>
          <cell r="CA71">
            <v>1088509</v>
          </cell>
          <cell r="CB71">
            <v>1086247</v>
          </cell>
          <cell r="CC71">
            <v>1096564</v>
          </cell>
          <cell r="CD71">
            <v>1104926</v>
          </cell>
          <cell r="CE71">
            <v>1117833</v>
          </cell>
          <cell r="CF71">
            <v>1122543</v>
          </cell>
          <cell r="CG71">
            <v>1128678</v>
          </cell>
        </row>
        <row r="72">
          <cell r="A72" t="str">
            <v>Тюменская область</v>
          </cell>
          <cell r="B72">
            <v>722253</v>
          </cell>
          <cell r="C72">
            <v>729116</v>
          </cell>
          <cell r="D72">
            <v>739092</v>
          </cell>
          <cell r="E72">
            <v>749964</v>
          </cell>
          <cell r="F72">
            <v>757539</v>
          </cell>
          <cell r="G72">
            <v>766670</v>
          </cell>
          <cell r="H72">
            <v>775281</v>
          </cell>
          <cell r="I72">
            <v>788151</v>
          </cell>
          <cell r="J72">
            <v>800174</v>
          </cell>
          <cell r="K72">
            <v>803483</v>
          </cell>
          <cell r="L72">
            <v>813465</v>
          </cell>
          <cell r="M72">
            <v>820733</v>
          </cell>
          <cell r="N72">
            <v>825303</v>
          </cell>
          <cell r="O72">
            <v>833806</v>
          </cell>
          <cell r="P72">
            <v>844671</v>
          </cell>
          <cell r="Q72">
            <v>837418</v>
          </cell>
          <cell r="R72">
            <v>839976</v>
          </cell>
          <cell r="S72">
            <v>847340</v>
          </cell>
          <cell r="T72">
            <v>861339</v>
          </cell>
          <cell r="U72">
            <v>878955</v>
          </cell>
          <cell r="V72">
            <v>895157</v>
          </cell>
          <cell r="W72">
            <v>911243</v>
          </cell>
          <cell r="X72">
            <v>916273</v>
          </cell>
          <cell r="Y72">
            <v>917631</v>
          </cell>
          <cell r="Z72">
            <v>921964</v>
          </cell>
          <cell r="AA72">
            <v>932483</v>
          </cell>
          <cell r="AB72">
            <v>950812</v>
          </cell>
          <cell r="AC72">
            <v>967909</v>
          </cell>
          <cell r="AD72">
            <v>987542</v>
          </cell>
          <cell r="AE72">
            <v>1011805</v>
          </cell>
          <cell r="AF72">
            <v>1017260</v>
          </cell>
          <cell r="AG72">
            <v>1019090</v>
          </cell>
          <cell r="AH72">
            <v>1035271</v>
          </cell>
          <cell r="AI72">
            <v>1046322</v>
          </cell>
          <cell r="AJ72">
            <v>1056150</v>
          </cell>
          <cell r="AK72">
            <v>1073680</v>
          </cell>
          <cell r="AL72">
            <v>1081444</v>
          </cell>
          <cell r="AM72">
            <v>1095946</v>
          </cell>
          <cell r="AN72">
            <v>1098231</v>
          </cell>
          <cell r="AO72">
            <v>1088711</v>
          </cell>
          <cell r="AP72">
            <v>1085630</v>
          </cell>
          <cell r="AQ72">
            <v>1089911</v>
          </cell>
          <cell r="AR72">
            <v>1101896</v>
          </cell>
          <cell r="AS72">
            <v>1117439</v>
          </cell>
          <cell r="AT72">
            <v>1137092</v>
          </cell>
          <cell r="AU72">
            <v>1149805</v>
          </cell>
          <cell r="AV72">
            <v>1164864</v>
          </cell>
          <cell r="AW72">
            <v>1175135</v>
          </cell>
          <cell r="AX72">
            <v>1181496</v>
          </cell>
          <cell r="AY72">
            <v>1193074</v>
          </cell>
          <cell r="AZ72">
            <v>1214347</v>
          </cell>
          <cell r="BA72">
            <v>1238036</v>
          </cell>
          <cell r="BB72">
            <v>1266009</v>
          </cell>
          <cell r="BC72">
            <v>1294115</v>
          </cell>
          <cell r="BD72">
            <v>1317528</v>
          </cell>
          <cell r="BE72">
            <v>1362240</v>
          </cell>
          <cell r="BF72">
            <v>1400561</v>
          </cell>
          <cell r="BG72">
            <v>1427225</v>
          </cell>
          <cell r="BH72">
            <v>1432900</v>
          </cell>
          <cell r="BI72">
            <v>1423177</v>
          </cell>
          <cell r="BJ72">
            <v>1429184</v>
          </cell>
          <cell r="BK72">
            <v>1437244</v>
          </cell>
          <cell r="BL72">
            <v>1453829</v>
          </cell>
          <cell r="BM72">
            <v>1458465</v>
          </cell>
          <cell r="BN72">
            <v>1469886</v>
          </cell>
          <cell r="BO72">
            <v>1500842</v>
          </cell>
          <cell r="BP72">
            <v>1499460</v>
          </cell>
          <cell r="BQ72">
            <v>1512136</v>
          </cell>
          <cell r="BR72">
            <v>1498386</v>
          </cell>
          <cell r="BS72">
            <v>1487717</v>
          </cell>
          <cell r="BT72">
            <v>1473579</v>
          </cell>
          <cell r="BU72">
            <v>1448215</v>
          </cell>
          <cell r="BV72">
            <v>1454366</v>
          </cell>
          <cell r="BW72">
            <v>1449306</v>
          </cell>
          <cell r="BX72">
            <v>1447376</v>
          </cell>
          <cell r="BY72">
            <v>1447788</v>
          </cell>
          <cell r="BZ72">
            <v>1452376</v>
          </cell>
          <cell r="CA72">
            <v>1453169</v>
          </cell>
          <cell r="CB72">
            <v>1451768</v>
          </cell>
          <cell r="CC72">
            <v>1468076</v>
          </cell>
          <cell r="CD72">
            <v>1475802</v>
          </cell>
          <cell r="CE72">
            <v>1489303</v>
          </cell>
          <cell r="CF72">
            <v>1498053</v>
          </cell>
          <cell r="CG72">
            <v>1500272</v>
          </cell>
        </row>
        <row r="73">
          <cell r="A73" t="str">
            <v>в том числе Ханты-Мансийский автономный округ - Югра</v>
          </cell>
          <cell r="B73">
            <v>368332</v>
          </cell>
          <cell r="C73">
            <v>374031</v>
          </cell>
          <cell r="D73">
            <v>379864</v>
          </cell>
          <cell r="E73">
            <v>385335</v>
          </cell>
          <cell r="F73">
            <v>388427</v>
          </cell>
          <cell r="G73">
            <v>392608</v>
          </cell>
          <cell r="H73">
            <v>396527</v>
          </cell>
          <cell r="I73">
            <v>401016</v>
          </cell>
          <cell r="J73">
            <v>406745</v>
          </cell>
          <cell r="K73">
            <v>407783</v>
          </cell>
          <cell r="L73">
            <v>411969</v>
          </cell>
          <cell r="M73">
            <v>415955</v>
          </cell>
          <cell r="N73">
            <v>417936</v>
          </cell>
          <cell r="O73">
            <v>421730</v>
          </cell>
          <cell r="P73">
            <v>426390</v>
          </cell>
          <cell r="Q73">
            <v>422728</v>
          </cell>
          <cell r="R73">
            <v>423902</v>
          </cell>
          <cell r="S73">
            <v>427201</v>
          </cell>
          <cell r="T73">
            <v>433715</v>
          </cell>
          <cell r="U73">
            <v>442189</v>
          </cell>
          <cell r="V73">
            <v>449619</v>
          </cell>
          <cell r="W73">
            <v>459767</v>
          </cell>
          <cell r="X73">
            <v>461627</v>
          </cell>
          <cell r="Y73">
            <v>463983</v>
          </cell>
          <cell r="Z73">
            <v>465134</v>
          </cell>
          <cell r="AA73">
            <v>469909</v>
          </cell>
          <cell r="AB73">
            <v>477446</v>
          </cell>
          <cell r="AC73">
            <v>486902</v>
          </cell>
          <cell r="AD73">
            <v>495788</v>
          </cell>
          <cell r="AE73">
            <v>506692</v>
          </cell>
          <cell r="AF73">
            <v>510676</v>
          </cell>
          <cell r="AG73">
            <v>513473</v>
          </cell>
          <cell r="AH73">
            <v>520888</v>
          </cell>
          <cell r="AI73">
            <v>527551</v>
          </cell>
          <cell r="AJ73">
            <v>532877</v>
          </cell>
          <cell r="AK73">
            <v>540566</v>
          </cell>
          <cell r="AL73">
            <v>542591</v>
          </cell>
          <cell r="AM73">
            <v>548651</v>
          </cell>
          <cell r="AN73">
            <v>548703</v>
          </cell>
          <cell r="AO73">
            <v>543346</v>
          </cell>
          <cell r="AP73">
            <v>540891</v>
          </cell>
          <cell r="AQ73">
            <v>541675</v>
          </cell>
          <cell r="AR73">
            <v>546269</v>
          </cell>
          <cell r="AS73">
            <v>553564</v>
          </cell>
          <cell r="AT73">
            <v>562271</v>
          </cell>
          <cell r="AU73">
            <v>567562</v>
          </cell>
          <cell r="AV73">
            <v>575031</v>
          </cell>
          <cell r="AW73">
            <v>580897</v>
          </cell>
          <cell r="AX73">
            <v>581878</v>
          </cell>
          <cell r="AY73">
            <v>586494</v>
          </cell>
          <cell r="AZ73">
            <v>595480</v>
          </cell>
          <cell r="BA73">
            <v>605769</v>
          </cell>
          <cell r="BB73">
            <v>618799</v>
          </cell>
          <cell r="BC73">
            <v>630522</v>
          </cell>
          <cell r="BD73">
            <v>639336</v>
          </cell>
          <cell r="BE73">
            <v>658879</v>
          </cell>
          <cell r="BF73">
            <v>676480</v>
          </cell>
          <cell r="BG73">
            <v>687829</v>
          </cell>
          <cell r="BH73">
            <v>685260</v>
          </cell>
          <cell r="BI73">
            <v>677021</v>
          </cell>
          <cell r="BJ73">
            <v>678019</v>
          </cell>
          <cell r="BK73">
            <v>679912</v>
          </cell>
          <cell r="BL73">
            <v>685465</v>
          </cell>
          <cell r="BM73">
            <v>682036</v>
          </cell>
          <cell r="BN73">
            <v>687673</v>
          </cell>
          <cell r="BO73">
            <v>698574</v>
          </cell>
          <cell r="BP73">
            <v>699027</v>
          </cell>
          <cell r="BQ73">
            <v>703105</v>
          </cell>
          <cell r="BR73">
            <v>692254</v>
          </cell>
          <cell r="BS73">
            <v>685813</v>
          </cell>
          <cell r="BT73">
            <v>676027</v>
          </cell>
          <cell r="BU73">
            <v>664394</v>
          </cell>
          <cell r="BV73">
            <v>662411</v>
          </cell>
          <cell r="BW73">
            <v>659993</v>
          </cell>
          <cell r="BX73">
            <v>659243</v>
          </cell>
          <cell r="BY73">
            <v>659026</v>
          </cell>
          <cell r="BZ73">
            <v>661426</v>
          </cell>
          <cell r="CA73">
            <v>660483</v>
          </cell>
          <cell r="CB73">
            <v>657380</v>
          </cell>
          <cell r="CC73">
            <v>663885</v>
          </cell>
          <cell r="CD73">
            <v>666769</v>
          </cell>
          <cell r="CE73">
            <v>672142</v>
          </cell>
          <cell r="CF73">
            <v>674808</v>
          </cell>
          <cell r="CG73">
            <v>677226</v>
          </cell>
        </row>
        <row r="74">
          <cell r="A74" t="str">
            <v>в том числе Ямало-Ненецкий автономный округ</v>
          </cell>
          <cell r="B74">
            <v>132260</v>
          </cell>
          <cell r="C74">
            <v>133703</v>
          </cell>
          <cell r="D74">
            <v>135399</v>
          </cell>
          <cell r="E74">
            <v>137424</v>
          </cell>
          <cell r="F74">
            <v>139044</v>
          </cell>
          <cell r="G74">
            <v>141296</v>
          </cell>
          <cell r="H74">
            <v>143681</v>
          </cell>
          <cell r="I74">
            <v>146763</v>
          </cell>
          <cell r="J74">
            <v>149408</v>
          </cell>
          <cell r="K74">
            <v>150774</v>
          </cell>
          <cell r="L74">
            <v>152973</v>
          </cell>
          <cell r="M74">
            <v>153801</v>
          </cell>
          <cell r="N74">
            <v>155265</v>
          </cell>
          <cell r="O74">
            <v>157198</v>
          </cell>
          <cell r="P74">
            <v>159541</v>
          </cell>
          <cell r="Q74">
            <v>157267</v>
          </cell>
          <cell r="R74">
            <v>157846</v>
          </cell>
          <cell r="S74">
            <v>159847</v>
          </cell>
          <cell r="T74">
            <v>163484</v>
          </cell>
          <cell r="U74">
            <v>167741</v>
          </cell>
          <cell r="V74">
            <v>170937</v>
          </cell>
          <cell r="W74">
            <v>173341</v>
          </cell>
          <cell r="X74">
            <v>174704</v>
          </cell>
          <cell r="Y74">
            <v>171178</v>
          </cell>
          <cell r="Z74">
            <v>171545</v>
          </cell>
          <cell r="AA74">
            <v>173089</v>
          </cell>
          <cell r="AB74">
            <v>175811</v>
          </cell>
          <cell r="AC74">
            <v>179520</v>
          </cell>
          <cell r="AD74">
            <v>183420</v>
          </cell>
          <cell r="AE74">
            <v>188428</v>
          </cell>
          <cell r="AF74">
            <v>189335</v>
          </cell>
          <cell r="AG74">
            <v>189980</v>
          </cell>
          <cell r="AH74">
            <v>193474</v>
          </cell>
          <cell r="AI74">
            <v>192332</v>
          </cell>
          <cell r="AJ74">
            <v>194784</v>
          </cell>
          <cell r="AK74">
            <v>197894</v>
          </cell>
          <cell r="AL74">
            <v>199335</v>
          </cell>
          <cell r="AM74">
            <v>201173</v>
          </cell>
          <cell r="AN74">
            <v>201177</v>
          </cell>
          <cell r="AO74">
            <v>199205</v>
          </cell>
          <cell r="AP74">
            <v>198716</v>
          </cell>
          <cell r="AQ74">
            <v>199682</v>
          </cell>
          <cell r="AR74">
            <v>202915</v>
          </cell>
          <cell r="AS74">
            <v>205620</v>
          </cell>
          <cell r="AT74">
            <v>209404</v>
          </cell>
          <cell r="AU74">
            <v>211390</v>
          </cell>
          <cell r="AV74">
            <v>214119</v>
          </cell>
          <cell r="AW74">
            <v>212149</v>
          </cell>
          <cell r="AX74">
            <v>212999</v>
          </cell>
          <cell r="AY74">
            <v>214506</v>
          </cell>
          <cell r="AZ74">
            <v>217519</v>
          </cell>
          <cell r="BA74">
            <v>221758</v>
          </cell>
          <cell r="BB74">
            <v>226313</v>
          </cell>
          <cell r="BC74">
            <v>231480</v>
          </cell>
          <cell r="BD74">
            <v>235799</v>
          </cell>
          <cell r="BE74">
            <v>244365</v>
          </cell>
          <cell r="BF74">
            <v>248345</v>
          </cell>
          <cell r="BG74">
            <v>252710</v>
          </cell>
          <cell r="BH74">
            <v>254718</v>
          </cell>
          <cell r="BI74">
            <v>249690</v>
          </cell>
          <cell r="BJ74">
            <v>250042</v>
          </cell>
          <cell r="BK74">
            <v>250907</v>
          </cell>
          <cell r="BL74">
            <v>252858</v>
          </cell>
          <cell r="BM74">
            <v>254627</v>
          </cell>
          <cell r="BN74">
            <v>253679</v>
          </cell>
          <cell r="BO74">
            <v>259115</v>
          </cell>
          <cell r="BP74">
            <v>260168</v>
          </cell>
          <cell r="BQ74">
            <v>262809</v>
          </cell>
          <cell r="BR74">
            <v>261104</v>
          </cell>
          <cell r="BS74">
            <v>259448</v>
          </cell>
          <cell r="BT74">
            <v>258409</v>
          </cell>
          <cell r="BU74">
            <v>253310</v>
          </cell>
          <cell r="BV74">
            <v>254028</v>
          </cell>
          <cell r="BW74">
            <v>252531</v>
          </cell>
          <cell r="BX74">
            <v>250771</v>
          </cell>
          <cell r="BY74">
            <v>250133</v>
          </cell>
          <cell r="BZ74">
            <v>250041</v>
          </cell>
          <cell r="CA74">
            <v>249662</v>
          </cell>
          <cell r="CB74">
            <v>249013</v>
          </cell>
          <cell r="CC74">
            <v>251531</v>
          </cell>
          <cell r="CD74">
            <v>252502</v>
          </cell>
          <cell r="CE74">
            <v>254154</v>
          </cell>
          <cell r="CF74">
            <v>254795</v>
          </cell>
          <cell r="CG74">
            <v>252736</v>
          </cell>
        </row>
        <row r="75">
          <cell r="A75" t="str">
            <v>Тюменская область без данных по Ханты-Мансийскому автономному округу - Югре и Ямало-Ненецкому автономному округу</v>
          </cell>
          <cell r="B75">
            <v>221661</v>
          </cell>
          <cell r="C75">
            <v>221383</v>
          </cell>
          <cell r="D75">
            <v>223829</v>
          </cell>
          <cell r="E75">
            <v>227205</v>
          </cell>
          <cell r="F75">
            <v>230068</v>
          </cell>
          <cell r="G75">
            <v>232766</v>
          </cell>
          <cell r="H75">
            <v>235073</v>
          </cell>
          <cell r="I75">
            <v>240371</v>
          </cell>
          <cell r="J75">
            <v>244021</v>
          </cell>
          <cell r="K75">
            <v>244926</v>
          </cell>
          <cell r="L75">
            <v>248523</v>
          </cell>
          <cell r="M75">
            <v>250977</v>
          </cell>
          <cell r="N75">
            <v>252102</v>
          </cell>
          <cell r="O75">
            <v>254878</v>
          </cell>
          <cell r="P75">
            <v>258740</v>
          </cell>
          <cell r="Q75">
            <v>257423</v>
          </cell>
          <cell r="R75">
            <v>258228</v>
          </cell>
          <cell r="S75">
            <v>260292</v>
          </cell>
          <cell r="T75">
            <v>264140</v>
          </cell>
          <cell r="U75">
            <v>269025</v>
          </cell>
          <cell r="V75">
            <v>274600</v>
          </cell>
          <cell r="W75">
            <v>278134</v>
          </cell>
          <cell r="X75">
            <v>279943</v>
          </cell>
          <cell r="Y75">
            <v>282470</v>
          </cell>
          <cell r="Z75">
            <v>285285</v>
          </cell>
          <cell r="AA75">
            <v>289485</v>
          </cell>
          <cell r="AB75">
            <v>297554</v>
          </cell>
          <cell r="AC75">
            <v>301487</v>
          </cell>
          <cell r="AD75">
            <v>308334</v>
          </cell>
          <cell r="AE75">
            <v>316685</v>
          </cell>
          <cell r="AF75">
            <v>317249</v>
          </cell>
          <cell r="AG75">
            <v>315637</v>
          </cell>
          <cell r="AH75">
            <v>320909</v>
          </cell>
          <cell r="AI75">
            <v>326438</v>
          </cell>
          <cell r="AJ75">
            <v>328490</v>
          </cell>
          <cell r="AK75">
            <v>335219</v>
          </cell>
          <cell r="AL75">
            <v>339517</v>
          </cell>
          <cell r="AM75">
            <v>346123</v>
          </cell>
          <cell r="AN75">
            <v>348350</v>
          </cell>
          <cell r="AO75">
            <v>346160</v>
          </cell>
          <cell r="AP75">
            <v>346023</v>
          </cell>
          <cell r="AQ75">
            <v>348553</v>
          </cell>
          <cell r="AR75">
            <v>352713</v>
          </cell>
          <cell r="AS75">
            <v>358256</v>
          </cell>
          <cell r="AT75">
            <v>365417</v>
          </cell>
          <cell r="AU75">
            <v>370853</v>
          </cell>
          <cell r="AV75">
            <v>375714</v>
          </cell>
          <cell r="AW75">
            <v>382089</v>
          </cell>
          <cell r="AX75">
            <v>386619</v>
          </cell>
          <cell r="AY75">
            <v>392074</v>
          </cell>
          <cell r="AZ75">
            <v>401349</v>
          </cell>
          <cell r="BA75">
            <v>410510</v>
          </cell>
          <cell r="BB75">
            <v>420898</v>
          </cell>
          <cell r="BC75">
            <v>432113</v>
          </cell>
          <cell r="BD75">
            <v>442392</v>
          </cell>
          <cell r="BE75">
            <v>458997</v>
          </cell>
          <cell r="BF75">
            <v>475736</v>
          </cell>
          <cell r="BG75">
            <v>486686</v>
          </cell>
          <cell r="BH75">
            <v>492922</v>
          </cell>
          <cell r="BI75">
            <v>496466</v>
          </cell>
          <cell r="BJ75">
            <v>501123</v>
          </cell>
          <cell r="BK75">
            <v>506425</v>
          </cell>
          <cell r="BL75">
            <v>515505</v>
          </cell>
          <cell r="BM75">
            <v>521802</v>
          </cell>
          <cell r="BN75">
            <v>528534</v>
          </cell>
          <cell r="BO75">
            <v>543154</v>
          </cell>
          <cell r="BP75">
            <v>540265</v>
          </cell>
          <cell r="BQ75">
            <v>546223</v>
          </cell>
          <cell r="BR75">
            <v>545028</v>
          </cell>
          <cell r="BS75">
            <v>542456</v>
          </cell>
          <cell r="BT75">
            <v>539143</v>
          </cell>
          <cell r="BU75">
            <v>530511</v>
          </cell>
          <cell r="BV75">
            <v>537927</v>
          </cell>
          <cell r="BW75">
            <v>536782</v>
          </cell>
          <cell r="BX75">
            <v>537361</v>
          </cell>
          <cell r="BY75">
            <v>538630</v>
          </cell>
          <cell r="BZ75">
            <v>540909</v>
          </cell>
          <cell r="CA75">
            <v>543024</v>
          </cell>
          <cell r="CB75">
            <v>545374</v>
          </cell>
          <cell r="CC75">
            <v>552660</v>
          </cell>
          <cell r="CD75">
            <v>556531</v>
          </cell>
          <cell r="CE75">
            <v>563007</v>
          </cell>
          <cell r="CF75">
            <v>568450</v>
          </cell>
          <cell r="CG75">
            <v>570311</v>
          </cell>
        </row>
        <row r="76">
          <cell r="A76" t="str">
            <v>Челябинская область</v>
          </cell>
          <cell r="B76">
            <v>329937</v>
          </cell>
          <cell r="C76">
            <v>333498</v>
          </cell>
          <cell r="D76">
            <v>339343</v>
          </cell>
          <cell r="E76">
            <v>345851</v>
          </cell>
          <cell r="F76">
            <v>351202</v>
          </cell>
          <cell r="G76">
            <v>355694</v>
          </cell>
          <cell r="H76">
            <v>358618</v>
          </cell>
          <cell r="I76">
            <v>364162</v>
          </cell>
          <cell r="J76">
            <v>369344</v>
          </cell>
          <cell r="K76">
            <v>370932</v>
          </cell>
          <cell r="L76">
            <v>375316</v>
          </cell>
          <cell r="M76">
            <v>378822</v>
          </cell>
          <cell r="N76">
            <v>381338</v>
          </cell>
          <cell r="O76">
            <v>385132</v>
          </cell>
          <cell r="P76">
            <v>390506</v>
          </cell>
          <cell r="Q76">
            <v>387687</v>
          </cell>
          <cell r="R76">
            <v>388738</v>
          </cell>
          <cell r="S76">
            <v>391953</v>
          </cell>
          <cell r="T76">
            <v>396947</v>
          </cell>
          <cell r="U76">
            <v>404432</v>
          </cell>
          <cell r="V76">
            <v>411255</v>
          </cell>
          <cell r="W76">
            <v>417618</v>
          </cell>
          <cell r="X76">
            <v>418377</v>
          </cell>
          <cell r="Y76">
            <v>422251</v>
          </cell>
          <cell r="Z76">
            <v>425438</v>
          </cell>
          <cell r="AA76">
            <v>430965</v>
          </cell>
          <cell r="AB76">
            <v>439514</v>
          </cell>
          <cell r="AC76">
            <v>448941</v>
          </cell>
          <cell r="AD76">
            <v>457761</v>
          </cell>
          <cell r="AE76">
            <v>468390</v>
          </cell>
          <cell r="AF76">
            <v>476787</v>
          </cell>
          <cell r="AG76">
            <v>485920</v>
          </cell>
          <cell r="AH76">
            <v>492558</v>
          </cell>
          <cell r="AI76">
            <v>501432</v>
          </cell>
          <cell r="AJ76">
            <v>504346</v>
          </cell>
          <cell r="AK76">
            <v>510211</v>
          </cell>
          <cell r="AL76">
            <v>514143</v>
          </cell>
          <cell r="AM76">
            <v>521311</v>
          </cell>
          <cell r="AN76">
            <v>519603</v>
          </cell>
          <cell r="AO76">
            <v>513844</v>
          </cell>
          <cell r="AP76">
            <v>510773</v>
          </cell>
          <cell r="AQ76">
            <v>511327</v>
          </cell>
          <cell r="AR76">
            <v>514655</v>
          </cell>
          <cell r="AS76">
            <v>519565</v>
          </cell>
          <cell r="AT76">
            <v>527061</v>
          </cell>
          <cell r="AU76">
            <v>532773</v>
          </cell>
          <cell r="AV76">
            <v>538700</v>
          </cell>
          <cell r="AW76">
            <v>545379</v>
          </cell>
          <cell r="AX76">
            <v>548193</v>
          </cell>
          <cell r="AY76">
            <v>553300</v>
          </cell>
          <cell r="AZ76">
            <v>563507</v>
          </cell>
          <cell r="BA76">
            <v>574289</v>
          </cell>
          <cell r="BB76">
            <v>586663</v>
          </cell>
          <cell r="BC76">
            <v>600757</v>
          </cell>
          <cell r="BD76">
            <v>613216</v>
          </cell>
          <cell r="BE76">
            <v>635089</v>
          </cell>
          <cell r="BF76">
            <v>656309</v>
          </cell>
          <cell r="BG76">
            <v>672581</v>
          </cell>
          <cell r="BH76">
            <v>683965</v>
          </cell>
          <cell r="BI76">
            <v>685743</v>
          </cell>
          <cell r="BJ76">
            <v>691030</v>
          </cell>
          <cell r="BK76">
            <v>697041</v>
          </cell>
          <cell r="BL76">
            <v>709886</v>
          </cell>
          <cell r="BM76">
            <v>721703</v>
          </cell>
          <cell r="BN76">
            <v>734679</v>
          </cell>
          <cell r="BO76">
            <v>752656</v>
          </cell>
          <cell r="BP76">
            <v>753501</v>
          </cell>
          <cell r="BQ76">
            <v>762673</v>
          </cell>
          <cell r="BR76">
            <v>765366</v>
          </cell>
          <cell r="BS76">
            <v>764383</v>
          </cell>
          <cell r="BT76">
            <v>744430</v>
          </cell>
          <cell r="BU76">
            <v>732429</v>
          </cell>
          <cell r="BV76">
            <v>721272</v>
          </cell>
          <cell r="BW76">
            <v>717953</v>
          </cell>
          <cell r="BX76">
            <v>716616</v>
          </cell>
          <cell r="BY76">
            <v>716560</v>
          </cell>
          <cell r="BZ76">
            <v>718736</v>
          </cell>
          <cell r="CA76">
            <v>718582</v>
          </cell>
          <cell r="CB76">
            <v>716825</v>
          </cell>
          <cell r="CC76">
            <v>724698</v>
          </cell>
          <cell r="CD76">
            <v>729638</v>
          </cell>
          <cell r="CE76">
            <v>736489</v>
          </cell>
          <cell r="CF76">
            <v>740176</v>
          </cell>
          <cell r="CG76">
            <v>743951</v>
          </cell>
        </row>
        <row r="77">
          <cell r="A77" t="str">
            <v>СИБИРСКИЙ ФЕДЕРАЛЬНЫЙ ОКРУГ</v>
          </cell>
          <cell r="B77">
            <v>1748650</v>
          </cell>
          <cell r="C77">
            <v>1765259</v>
          </cell>
          <cell r="D77">
            <v>1791330</v>
          </cell>
          <cell r="E77">
            <v>1824597</v>
          </cell>
          <cell r="F77">
            <v>1852825</v>
          </cell>
          <cell r="G77">
            <v>1874012</v>
          </cell>
          <cell r="H77">
            <v>1892879</v>
          </cell>
          <cell r="I77">
            <v>1928339</v>
          </cell>
          <cell r="J77">
            <v>1959870</v>
          </cell>
          <cell r="K77">
            <v>1968131</v>
          </cell>
          <cell r="L77">
            <v>1989682</v>
          </cell>
          <cell r="M77">
            <v>2011224</v>
          </cell>
          <cell r="N77">
            <v>2023617</v>
          </cell>
          <cell r="O77">
            <v>2044002</v>
          </cell>
          <cell r="P77">
            <v>2075517</v>
          </cell>
          <cell r="Q77">
            <v>2071008</v>
          </cell>
          <cell r="R77">
            <v>2078728</v>
          </cell>
          <cell r="S77">
            <v>2098108</v>
          </cell>
          <cell r="T77">
            <v>2130411</v>
          </cell>
          <cell r="U77">
            <v>2174246</v>
          </cell>
          <cell r="V77">
            <v>2214379</v>
          </cell>
          <cell r="W77">
            <v>2256439</v>
          </cell>
          <cell r="X77">
            <v>2259016</v>
          </cell>
          <cell r="Y77">
            <v>2274467</v>
          </cell>
          <cell r="Z77">
            <v>2289280</v>
          </cell>
          <cell r="AA77">
            <v>2321460</v>
          </cell>
          <cell r="AB77">
            <v>2372835</v>
          </cell>
          <cell r="AC77">
            <v>2427402</v>
          </cell>
          <cell r="AD77">
            <v>2482067</v>
          </cell>
          <cell r="AE77">
            <v>2545626</v>
          </cell>
          <cell r="AF77">
            <v>2594703</v>
          </cell>
          <cell r="AG77">
            <v>2650771</v>
          </cell>
          <cell r="AH77">
            <v>2699383</v>
          </cell>
          <cell r="AI77">
            <v>2738678</v>
          </cell>
          <cell r="AJ77">
            <v>2751364</v>
          </cell>
          <cell r="AK77">
            <v>2788380</v>
          </cell>
          <cell r="AL77">
            <v>2814342</v>
          </cell>
          <cell r="AM77">
            <v>2857490</v>
          </cell>
          <cell r="AN77">
            <v>2861698</v>
          </cell>
          <cell r="AO77">
            <v>2834906</v>
          </cell>
          <cell r="AP77">
            <v>2824875</v>
          </cell>
          <cell r="AQ77">
            <v>2835584</v>
          </cell>
          <cell r="AR77">
            <v>2864746</v>
          </cell>
          <cell r="AS77">
            <v>2899151</v>
          </cell>
          <cell r="AT77">
            <v>2947319</v>
          </cell>
          <cell r="AU77">
            <v>2981901</v>
          </cell>
          <cell r="AV77">
            <v>3017588</v>
          </cell>
          <cell r="AW77">
            <v>3056793</v>
          </cell>
          <cell r="AX77">
            <v>3074101</v>
          </cell>
          <cell r="AY77">
            <v>3106694</v>
          </cell>
          <cell r="AZ77">
            <v>3166181</v>
          </cell>
          <cell r="BA77">
            <v>3226973</v>
          </cell>
          <cell r="BB77">
            <v>3298970</v>
          </cell>
          <cell r="BC77">
            <v>3378011</v>
          </cell>
          <cell r="BD77">
            <v>3443980</v>
          </cell>
          <cell r="BE77">
            <v>3560854</v>
          </cell>
          <cell r="BF77">
            <v>3660834</v>
          </cell>
          <cell r="BG77">
            <v>3743668</v>
          </cell>
          <cell r="BH77">
            <v>3786699</v>
          </cell>
          <cell r="BI77">
            <v>3782147</v>
          </cell>
          <cell r="BJ77">
            <v>3809010</v>
          </cell>
          <cell r="BK77">
            <v>3839622</v>
          </cell>
          <cell r="BL77">
            <v>3903948</v>
          </cell>
          <cell r="BM77">
            <v>3951799</v>
          </cell>
          <cell r="BN77">
            <v>4010947</v>
          </cell>
          <cell r="BO77">
            <v>4104785</v>
          </cell>
          <cell r="BP77">
            <v>4105853</v>
          </cell>
          <cell r="BQ77">
            <v>4147703</v>
          </cell>
          <cell r="BR77">
            <v>4153754</v>
          </cell>
          <cell r="BS77">
            <v>4138023</v>
          </cell>
          <cell r="BT77">
            <v>4004342</v>
          </cell>
          <cell r="BU77">
            <v>3934688</v>
          </cell>
          <cell r="BV77">
            <v>3873489</v>
          </cell>
          <cell r="BW77">
            <v>3853310</v>
          </cell>
          <cell r="BX77">
            <v>3846163</v>
          </cell>
          <cell r="BY77">
            <v>3845377</v>
          </cell>
          <cell r="BZ77">
            <v>3855622</v>
          </cell>
          <cell r="CA77">
            <v>3846769</v>
          </cell>
          <cell r="CB77">
            <v>3834790</v>
          </cell>
          <cell r="CC77">
            <v>3865655</v>
          </cell>
          <cell r="CD77">
            <v>3877262</v>
          </cell>
          <cell r="CE77">
            <v>3899170</v>
          </cell>
          <cell r="CF77">
            <v>3902570</v>
          </cell>
          <cell r="CG77">
            <v>3905928</v>
          </cell>
        </row>
        <row r="78">
          <cell r="A78" t="str">
            <v>Республика Алтай</v>
          </cell>
          <cell r="B78">
            <v>15528</v>
          </cell>
          <cell r="C78">
            <v>15692</v>
          </cell>
          <cell r="D78">
            <v>16000</v>
          </cell>
          <cell r="E78">
            <v>16372</v>
          </cell>
          <cell r="F78">
            <v>16760</v>
          </cell>
          <cell r="G78">
            <v>17169</v>
          </cell>
          <cell r="H78">
            <v>17544</v>
          </cell>
          <cell r="I78">
            <v>17917</v>
          </cell>
          <cell r="J78">
            <v>18159</v>
          </cell>
          <cell r="K78">
            <v>18339</v>
          </cell>
          <cell r="L78">
            <v>18536</v>
          </cell>
          <cell r="M78">
            <v>18761</v>
          </cell>
          <cell r="N78">
            <v>18943</v>
          </cell>
          <cell r="O78">
            <v>19190</v>
          </cell>
          <cell r="P78">
            <v>19608</v>
          </cell>
          <cell r="Q78">
            <v>19606</v>
          </cell>
          <cell r="R78">
            <v>19748</v>
          </cell>
          <cell r="S78">
            <v>19972</v>
          </cell>
          <cell r="T78">
            <v>20419</v>
          </cell>
          <cell r="U78">
            <v>20825</v>
          </cell>
          <cell r="V78">
            <v>21145</v>
          </cell>
          <cell r="W78">
            <v>21545</v>
          </cell>
          <cell r="X78">
            <v>21791</v>
          </cell>
          <cell r="Y78">
            <v>22111</v>
          </cell>
          <cell r="Z78">
            <v>22337</v>
          </cell>
          <cell r="AA78">
            <v>22625</v>
          </cell>
          <cell r="AB78">
            <v>23209</v>
          </cell>
          <cell r="AC78">
            <v>23950</v>
          </cell>
          <cell r="AD78">
            <v>24658</v>
          </cell>
          <cell r="AE78">
            <v>25299</v>
          </cell>
          <cell r="AF78">
            <v>25793</v>
          </cell>
          <cell r="AG78">
            <v>26342</v>
          </cell>
          <cell r="AH78">
            <v>26718</v>
          </cell>
          <cell r="AI78">
            <v>27219</v>
          </cell>
          <cell r="AJ78">
            <v>27694</v>
          </cell>
          <cell r="AK78">
            <v>28169</v>
          </cell>
          <cell r="AL78">
            <v>28486</v>
          </cell>
          <cell r="AM78">
            <v>28794</v>
          </cell>
          <cell r="AN78">
            <v>28831</v>
          </cell>
          <cell r="AO78">
            <v>28598</v>
          </cell>
          <cell r="AP78">
            <v>28580</v>
          </cell>
          <cell r="AQ78">
            <v>28706</v>
          </cell>
          <cell r="AR78">
            <v>28934</v>
          </cell>
          <cell r="AS78">
            <v>29199</v>
          </cell>
          <cell r="AT78">
            <v>29368</v>
          </cell>
          <cell r="AU78">
            <v>29597</v>
          </cell>
          <cell r="AV78">
            <v>30066</v>
          </cell>
          <cell r="AW78">
            <v>30518</v>
          </cell>
          <cell r="AX78">
            <v>30837</v>
          </cell>
          <cell r="AY78">
            <v>31136</v>
          </cell>
          <cell r="AZ78">
            <v>31905</v>
          </cell>
          <cell r="BA78">
            <v>32550</v>
          </cell>
          <cell r="BB78">
            <v>33384</v>
          </cell>
          <cell r="BC78">
            <v>34159</v>
          </cell>
          <cell r="BD78">
            <v>34802</v>
          </cell>
          <cell r="BE78">
            <v>36079</v>
          </cell>
          <cell r="BF78">
            <v>36952</v>
          </cell>
          <cell r="BG78">
            <v>37638</v>
          </cell>
          <cell r="BH78">
            <v>38281</v>
          </cell>
          <cell r="BI78">
            <v>38315</v>
          </cell>
          <cell r="BJ78">
            <v>38738</v>
          </cell>
          <cell r="BK78">
            <v>39177</v>
          </cell>
          <cell r="BL78">
            <v>40167</v>
          </cell>
          <cell r="BM78">
            <v>41121</v>
          </cell>
          <cell r="BN78">
            <v>42019</v>
          </cell>
          <cell r="BO78">
            <v>43030</v>
          </cell>
          <cell r="BP78">
            <v>43289</v>
          </cell>
          <cell r="BQ78">
            <v>43930</v>
          </cell>
          <cell r="BR78">
            <v>43943</v>
          </cell>
          <cell r="BS78">
            <v>43858</v>
          </cell>
          <cell r="BT78">
            <v>43432</v>
          </cell>
          <cell r="BU78">
            <v>42675</v>
          </cell>
          <cell r="BV78">
            <v>41930</v>
          </cell>
          <cell r="BW78">
            <v>41777</v>
          </cell>
          <cell r="BX78">
            <v>41798</v>
          </cell>
          <cell r="BY78">
            <v>41829</v>
          </cell>
          <cell r="BZ78">
            <v>41983</v>
          </cell>
          <cell r="CA78">
            <v>42723</v>
          </cell>
          <cell r="CB78">
            <v>42258</v>
          </cell>
          <cell r="CC78">
            <v>42408</v>
          </cell>
          <cell r="CD78">
            <v>42562</v>
          </cell>
          <cell r="CE78">
            <v>42792</v>
          </cell>
          <cell r="CF78">
            <v>43001</v>
          </cell>
          <cell r="CG78">
            <v>43022</v>
          </cell>
        </row>
        <row r="79">
          <cell r="A79" t="str">
            <v>Республика Тыва</v>
          </cell>
          <cell r="B79">
            <v>30393</v>
          </cell>
          <cell r="C79">
            <v>30750</v>
          </cell>
          <cell r="D79">
            <v>31274</v>
          </cell>
          <cell r="E79">
            <v>31910</v>
          </cell>
          <cell r="F79">
            <v>32564</v>
          </cell>
          <cell r="G79">
            <v>33259</v>
          </cell>
          <cell r="H79">
            <v>34110</v>
          </cell>
          <cell r="I79">
            <v>34953</v>
          </cell>
          <cell r="J79">
            <v>35533</v>
          </cell>
          <cell r="K79">
            <v>36048</v>
          </cell>
          <cell r="L79">
            <v>36513</v>
          </cell>
          <cell r="M79">
            <v>36849</v>
          </cell>
          <cell r="N79">
            <v>37139</v>
          </cell>
          <cell r="O79">
            <v>37550</v>
          </cell>
          <cell r="P79">
            <v>38095</v>
          </cell>
          <cell r="Q79">
            <v>37949</v>
          </cell>
          <cell r="R79">
            <v>38097</v>
          </cell>
          <cell r="S79">
            <v>38266</v>
          </cell>
          <cell r="T79">
            <v>39027</v>
          </cell>
          <cell r="U79">
            <v>40126</v>
          </cell>
          <cell r="V79">
            <v>40935</v>
          </cell>
          <cell r="W79">
            <v>41905</v>
          </cell>
          <cell r="X79">
            <v>42701</v>
          </cell>
          <cell r="Y79">
            <v>43305</v>
          </cell>
          <cell r="Z79">
            <v>43615</v>
          </cell>
          <cell r="AA79">
            <v>44237</v>
          </cell>
          <cell r="AB79">
            <v>45451</v>
          </cell>
          <cell r="AC79">
            <v>46729</v>
          </cell>
          <cell r="AD79">
            <v>47959</v>
          </cell>
          <cell r="AE79">
            <v>49302</v>
          </cell>
          <cell r="AF79">
            <v>50590</v>
          </cell>
          <cell r="AG79">
            <v>51974</v>
          </cell>
          <cell r="AH79">
            <v>53129</v>
          </cell>
          <cell r="AI79">
            <v>54275</v>
          </cell>
          <cell r="AJ79">
            <v>55418</v>
          </cell>
          <cell r="AK79">
            <v>56239</v>
          </cell>
          <cell r="AL79">
            <v>57111</v>
          </cell>
          <cell r="AM79">
            <v>57991</v>
          </cell>
          <cell r="AN79">
            <v>58482</v>
          </cell>
          <cell r="AO79">
            <v>58100</v>
          </cell>
          <cell r="AP79">
            <v>57999</v>
          </cell>
          <cell r="AQ79">
            <v>58293</v>
          </cell>
          <cell r="AR79">
            <v>59173</v>
          </cell>
          <cell r="AS79">
            <v>60422</v>
          </cell>
          <cell r="AT79">
            <v>61897</v>
          </cell>
          <cell r="AU79">
            <v>63334</v>
          </cell>
          <cell r="AV79">
            <v>65043</v>
          </cell>
          <cell r="AW79">
            <v>67055</v>
          </cell>
          <cell r="AX79">
            <v>68196</v>
          </cell>
          <cell r="AY79">
            <v>69392</v>
          </cell>
          <cell r="AZ79">
            <v>71533</v>
          </cell>
          <cell r="BA79">
            <v>73929</v>
          </cell>
          <cell r="BB79">
            <v>76800</v>
          </cell>
          <cell r="BC79">
            <v>80135</v>
          </cell>
          <cell r="BD79">
            <v>83251</v>
          </cell>
          <cell r="BE79">
            <v>88048</v>
          </cell>
          <cell r="BF79">
            <v>92538</v>
          </cell>
          <cell r="BG79">
            <v>97378</v>
          </cell>
          <cell r="BH79">
            <v>101799</v>
          </cell>
          <cell r="BI79">
            <v>107552</v>
          </cell>
          <cell r="BJ79">
            <v>110073</v>
          </cell>
          <cell r="BK79">
            <v>113840</v>
          </cell>
          <cell r="BL79">
            <v>117701</v>
          </cell>
          <cell r="BM79">
            <v>121281</v>
          </cell>
          <cell r="BN79">
            <v>125954</v>
          </cell>
          <cell r="BO79">
            <v>131528</v>
          </cell>
          <cell r="BP79">
            <v>133867</v>
          </cell>
          <cell r="BQ79">
            <v>136016</v>
          </cell>
          <cell r="BR79">
            <v>136985</v>
          </cell>
          <cell r="BS79">
            <v>135796</v>
          </cell>
          <cell r="BT79">
            <v>135266</v>
          </cell>
          <cell r="BU79">
            <v>134070</v>
          </cell>
          <cell r="BV79">
            <v>133359</v>
          </cell>
          <cell r="BW79">
            <v>133217</v>
          </cell>
          <cell r="BX79">
            <v>133583</v>
          </cell>
          <cell r="BY79">
            <v>134996</v>
          </cell>
          <cell r="BZ79">
            <v>135830</v>
          </cell>
          <cell r="CA79">
            <v>136552</v>
          </cell>
          <cell r="CB79">
            <v>137041</v>
          </cell>
          <cell r="CC79">
            <v>138834</v>
          </cell>
          <cell r="CD79">
            <v>139421</v>
          </cell>
          <cell r="CE79">
            <v>140120</v>
          </cell>
          <cell r="CF79">
            <v>140215</v>
          </cell>
          <cell r="CG79">
            <v>140021</v>
          </cell>
        </row>
        <row r="80">
          <cell r="A80" t="str">
            <v>Республика Хакасия</v>
          </cell>
          <cell r="B80">
            <v>47185</v>
          </cell>
          <cell r="C80">
            <v>47580</v>
          </cell>
          <cell r="D80">
            <v>48238</v>
          </cell>
          <cell r="E80">
            <v>49111</v>
          </cell>
          <cell r="F80">
            <v>49911</v>
          </cell>
          <cell r="G80">
            <v>50602</v>
          </cell>
          <cell r="H80">
            <v>51114</v>
          </cell>
          <cell r="I80">
            <v>52129</v>
          </cell>
          <cell r="J80">
            <v>52965</v>
          </cell>
          <cell r="K80">
            <v>53659</v>
          </cell>
          <cell r="L80">
            <v>54316</v>
          </cell>
          <cell r="M80">
            <v>54923</v>
          </cell>
          <cell r="N80">
            <v>55234</v>
          </cell>
          <cell r="O80">
            <v>55911</v>
          </cell>
          <cell r="P80">
            <v>56716</v>
          </cell>
          <cell r="Q80">
            <v>56483</v>
          </cell>
          <cell r="R80">
            <v>56641</v>
          </cell>
          <cell r="S80">
            <v>56995</v>
          </cell>
          <cell r="T80">
            <v>57751</v>
          </cell>
          <cell r="U80">
            <v>59133</v>
          </cell>
          <cell r="V80">
            <v>60411</v>
          </cell>
          <cell r="W80">
            <v>61883</v>
          </cell>
          <cell r="X80">
            <v>62685</v>
          </cell>
          <cell r="Y80">
            <v>62994</v>
          </cell>
          <cell r="Z80">
            <v>63429</v>
          </cell>
          <cell r="AA80">
            <v>64543</v>
          </cell>
          <cell r="AB80">
            <v>66230</v>
          </cell>
          <cell r="AC80">
            <v>68017</v>
          </cell>
          <cell r="AD80">
            <v>69645</v>
          </cell>
          <cell r="AE80">
            <v>71338</v>
          </cell>
          <cell r="AF80">
            <v>72857</v>
          </cell>
          <cell r="AG80">
            <v>74444</v>
          </cell>
          <cell r="AH80">
            <v>75835</v>
          </cell>
          <cell r="AI80">
            <v>76916</v>
          </cell>
          <cell r="AJ80">
            <v>77808</v>
          </cell>
          <cell r="AK80">
            <v>79044</v>
          </cell>
          <cell r="AL80">
            <v>79931</v>
          </cell>
          <cell r="AM80">
            <v>81275</v>
          </cell>
          <cell r="AN80">
            <v>81472</v>
          </cell>
          <cell r="AO80">
            <v>80635</v>
          </cell>
          <cell r="AP80">
            <v>80316</v>
          </cell>
          <cell r="AQ80">
            <v>80381</v>
          </cell>
          <cell r="AR80">
            <v>81092</v>
          </cell>
          <cell r="AS80">
            <v>82238</v>
          </cell>
          <cell r="AT80">
            <v>83603</v>
          </cell>
          <cell r="AU80">
            <v>85037</v>
          </cell>
          <cell r="AV80">
            <v>86485</v>
          </cell>
          <cell r="AW80">
            <v>88242</v>
          </cell>
          <cell r="AX80">
            <v>88808</v>
          </cell>
          <cell r="AY80">
            <v>89812</v>
          </cell>
          <cell r="AZ80">
            <v>91895</v>
          </cell>
          <cell r="BA80">
            <v>94070</v>
          </cell>
          <cell r="BB80">
            <v>96652</v>
          </cell>
          <cell r="BC80">
            <v>99097</v>
          </cell>
          <cell r="BD80">
            <v>100975</v>
          </cell>
          <cell r="BE80">
            <v>104525</v>
          </cell>
          <cell r="BF80">
            <v>108300</v>
          </cell>
          <cell r="BG80">
            <v>110787</v>
          </cell>
          <cell r="BH80">
            <v>112493</v>
          </cell>
          <cell r="BI80">
            <v>112631</v>
          </cell>
          <cell r="BJ80">
            <v>113257</v>
          </cell>
          <cell r="BK80">
            <v>114007</v>
          </cell>
          <cell r="BL80">
            <v>115780</v>
          </cell>
          <cell r="BM80">
            <v>117400</v>
          </cell>
          <cell r="BN80">
            <v>118976</v>
          </cell>
          <cell r="BO80">
            <v>121774</v>
          </cell>
          <cell r="BP80">
            <v>121880</v>
          </cell>
          <cell r="BQ80">
            <v>123115</v>
          </cell>
          <cell r="BR80">
            <v>123569</v>
          </cell>
          <cell r="BS80">
            <v>123119</v>
          </cell>
          <cell r="BT80">
            <v>120446</v>
          </cell>
          <cell r="BU80">
            <v>118667</v>
          </cell>
          <cell r="BV80">
            <v>117972</v>
          </cell>
          <cell r="BW80">
            <v>117443</v>
          </cell>
          <cell r="BX80">
            <v>117228</v>
          </cell>
          <cell r="BY80">
            <v>117177</v>
          </cell>
          <cell r="BZ80">
            <v>117427</v>
          </cell>
          <cell r="CA80">
            <v>117483</v>
          </cell>
          <cell r="CB80">
            <v>116935</v>
          </cell>
          <cell r="CC80">
            <v>117878</v>
          </cell>
          <cell r="CD80">
            <v>118331</v>
          </cell>
          <cell r="CE80">
            <v>118852</v>
          </cell>
          <cell r="CF80">
            <v>119150</v>
          </cell>
          <cell r="CG80">
            <v>119759</v>
          </cell>
        </row>
        <row r="81">
          <cell r="A81" t="str">
            <v>Алтайский край</v>
          </cell>
          <cell r="B81">
            <v>183449</v>
          </cell>
          <cell r="C81">
            <v>185163</v>
          </cell>
          <cell r="D81">
            <v>188297</v>
          </cell>
          <cell r="E81">
            <v>191974</v>
          </cell>
          <cell r="F81">
            <v>195142</v>
          </cell>
          <cell r="G81">
            <v>197873</v>
          </cell>
          <cell r="H81">
            <v>200483</v>
          </cell>
          <cell r="I81">
            <v>204391</v>
          </cell>
          <cell r="J81">
            <v>207858</v>
          </cell>
          <cell r="K81">
            <v>208595</v>
          </cell>
          <cell r="L81">
            <v>210816</v>
          </cell>
          <cell r="M81">
            <v>213281</v>
          </cell>
          <cell r="N81">
            <v>214539</v>
          </cell>
          <cell r="O81">
            <v>216656</v>
          </cell>
          <cell r="P81">
            <v>220580</v>
          </cell>
          <cell r="Q81">
            <v>220982</v>
          </cell>
          <cell r="R81">
            <v>222588</v>
          </cell>
          <cell r="S81">
            <v>225404</v>
          </cell>
          <cell r="T81">
            <v>229165</v>
          </cell>
          <cell r="U81">
            <v>234008</v>
          </cell>
          <cell r="V81">
            <v>238108</v>
          </cell>
          <cell r="W81">
            <v>242757</v>
          </cell>
          <cell r="X81">
            <v>242812</v>
          </cell>
          <cell r="Y81">
            <v>245310</v>
          </cell>
          <cell r="Z81">
            <v>246850</v>
          </cell>
          <cell r="AA81">
            <v>250380</v>
          </cell>
          <cell r="AB81">
            <v>255806</v>
          </cell>
          <cell r="AC81">
            <v>261297</v>
          </cell>
          <cell r="AD81">
            <v>267026</v>
          </cell>
          <cell r="AE81">
            <v>274056</v>
          </cell>
          <cell r="AF81">
            <v>279330</v>
          </cell>
          <cell r="AG81">
            <v>285656</v>
          </cell>
          <cell r="AH81">
            <v>290741</v>
          </cell>
          <cell r="AI81">
            <v>294774</v>
          </cell>
          <cell r="AJ81">
            <v>294756</v>
          </cell>
          <cell r="AK81">
            <v>299093</v>
          </cell>
          <cell r="AL81">
            <v>301936</v>
          </cell>
          <cell r="AM81">
            <v>306547</v>
          </cell>
          <cell r="AN81">
            <v>307092</v>
          </cell>
          <cell r="AO81">
            <v>304434</v>
          </cell>
          <cell r="AP81">
            <v>303432</v>
          </cell>
          <cell r="AQ81">
            <v>304224</v>
          </cell>
          <cell r="AR81">
            <v>306788</v>
          </cell>
          <cell r="AS81">
            <v>309655</v>
          </cell>
          <cell r="AT81">
            <v>314084</v>
          </cell>
          <cell r="AU81">
            <v>317479</v>
          </cell>
          <cell r="AV81">
            <v>320839</v>
          </cell>
          <cell r="AW81">
            <v>325305</v>
          </cell>
          <cell r="AX81">
            <v>327329</v>
          </cell>
          <cell r="AY81">
            <v>330505</v>
          </cell>
          <cell r="AZ81">
            <v>336833</v>
          </cell>
          <cell r="BA81">
            <v>342953</v>
          </cell>
          <cell r="BB81">
            <v>349873</v>
          </cell>
          <cell r="BC81">
            <v>357971</v>
          </cell>
          <cell r="BD81">
            <v>364748</v>
          </cell>
          <cell r="BE81">
            <v>377380</v>
          </cell>
          <cell r="BF81">
            <v>383734</v>
          </cell>
          <cell r="BG81">
            <v>396056</v>
          </cell>
          <cell r="BH81">
            <v>399922</v>
          </cell>
          <cell r="BI81">
            <v>399269</v>
          </cell>
          <cell r="BJ81">
            <v>402192</v>
          </cell>
          <cell r="BK81">
            <v>404961</v>
          </cell>
          <cell r="BL81">
            <v>411714</v>
          </cell>
          <cell r="BM81">
            <v>416951</v>
          </cell>
          <cell r="BN81">
            <v>422554</v>
          </cell>
          <cell r="BO81">
            <v>430923</v>
          </cell>
          <cell r="BP81">
            <v>430682</v>
          </cell>
          <cell r="BQ81">
            <v>433994</v>
          </cell>
          <cell r="BR81">
            <v>434851</v>
          </cell>
          <cell r="BS81">
            <v>435124</v>
          </cell>
          <cell r="BT81">
            <v>418417</v>
          </cell>
          <cell r="BU81">
            <v>410851</v>
          </cell>
          <cell r="BV81">
            <v>402227</v>
          </cell>
          <cell r="BW81">
            <v>399942</v>
          </cell>
          <cell r="BX81">
            <v>398838</v>
          </cell>
          <cell r="BY81">
            <v>398440</v>
          </cell>
          <cell r="BZ81">
            <v>399457</v>
          </cell>
          <cell r="CA81">
            <v>397674</v>
          </cell>
          <cell r="CB81">
            <v>397111</v>
          </cell>
          <cell r="CC81">
            <v>400724</v>
          </cell>
          <cell r="CD81">
            <v>401674</v>
          </cell>
          <cell r="CE81">
            <v>403720</v>
          </cell>
          <cell r="CF81">
            <v>404325</v>
          </cell>
          <cell r="CG81">
            <v>404651</v>
          </cell>
        </row>
        <row r="82">
          <cell r="A82" t="str">
            <v>Красноярский край</v>
          </cell>
          <cell r="B82">
            <v>341140</v>
          </cell>
          <cell r="C82">
            <v>343724</v>
          </cell>
          <cell r="D82">
            <v>348378</v>
          </cell>
          <cell r="E82">
            <v>354248</v>
          </cell>
          <cell r="F82">
            <v>359527</v>
          </cell>
          <cell r="G82">
            <v>363471</v>
          </cell>
          <cell r="H82">
            <v>365677</v>
          </cell>
          <cell r="I82">
            <v>372619</v>
          </cell>
          <cell r="J82">
            <v>378869</v>
          </cell>
          <cell r="K82">
            <v>380752</v>
          </cell>
          <cell r="L82">
            <v>385061</v>
          </cell>
          <cell r="M82">
            <v>388786</v>
          </cell>
          <cell r="N82">
            <v>390979</v>
          </cell>
          <cell r="O82">
            <v>395046</v>
          </cell>
          <cell r="P82">
            <v>401177</v>
          </cell>
          <cell r="Q82">
            <v>399279</v>
          </cell>
          <cell r="R82">
            <v>399794</v>
          </cell>
          <cell r="S82">
            <v>403403</v>
          </cell>
          <cell r="T82">
            <v>409942</v>
          </cell>
          <cell r="U82">
            <v>418822</v>
          </cell>
          <cell r="V82">
            <v>427402</v>
          </cell>
          <cell r="W82">
            <v>435878</v>
          </cell>
          <cell r="X82">
            <v>435351</v>
          </cell>
          <cell r="Y82">
            <v>435441</v>
          </cell>
          <cell r="Z82">
            <v>438169</v>
          </cell>
          <cell r="AA82">
            <v>443927</v>
          </cell>
          <cell r="AB82">
            <v>454173</v>
          </cell>
          <cell r="AC82">
            <v>464887</v>
          </cell>
          <cell r="AD82">
            <v>475934</v>
          </cell>
          <cell r="AE82">
            <v>488364</v>
          </cell>
          <cell r="AF82">
            <v>497505</v>
          </cell>
          <cell r="AG82">
            <v>507746</v>
          </cell>
          <cell r="AH82">
            <v>516477</v>
          </cell>
          <cell r="AI82">
            <v>522294</v>
          </cell>
          <cell r="AJ82">
            <v>525980</v>
          </cell>
          <cell r="AK82">
            <v>530955</v>
          </cell>
          <cell r="AL82">
            <v>535465</v>
          </cell>
          <cell r="AM82">
            <v>543354</v>
          </cell>
          <cell r="AN82">
            <v>544737</v>
          </cell>
          <cell r="AO82">
            <v>539559</v>
          </cell>
          <cell r="AP82">
            <v>537823</v>
          </cell>
          <cell r="AQ82">
            <v>540599</v>
          </cell>
          <cell r="AR82">
            <v>546710</v>
          </cell>
          <cell r="AS82">
            <v>554907</v>
          </cell>
          <cell r="AT82">
            <v>565481</v>
          </cell>
          <cell r="AU82">
            <v>573017</v>
          </cell>
          <cell r="AV82">
            <v>579782</v>
          </cell>
          <cell r="AW82">
            <v>587073</v>
          </cell>
          <cell r="AX82">
            <v>590476</v>
          </cell>
          <cell r="AY82">
            <v>596158</v>
          </cell>
          <cell r="AZ82">
            <v>607788</v>
          </cell>
          <cell r="BA82">
            <v>618733</v>
          </cell>
          <cell r="BB82">
            <v>632369</v>
          </cell>
          <cell r="BC82">
            <v>647725</v>
          </cell>
          <cell r="BD82">
            <v>660640</v>
          </cell>
          <cell r="BE82">
            <v>682753</v>
          </cell>
          <cell r="BF82">
            <v>701496</v>
          </cell>
          <cell r="BG82">
            <v>714678</v>
          </cell>
          <cell r="BH82">
            <v>722154</v>
          </cell>
          <cell r="BI82">
            <v>719277</v>
          </cell>
          <cell r="BJ82">
            <v>723029</v>
          </cell>
          <cell r="BK82">
            <v>727881</v>
          </cell>
          <cell r="BL82">
            <v>737101</v>
          </cell>
          <cell r="BM82">
            <v>744965</v>
          </cell>
          <cell r="BN82">
            <v>753753</v>
          </cell>
          <cell r="BO82">
            <v>769787</v>
          </cell>
          <cell r="BP82">
            <v>768986</v>
          </cell>
          <cell r="BQ82">
            <v>776189</v>
          </cell>
          <cell r="BR82">
            <v>775575</v>
          </cell>
          <cell r="BS82">
            <v>764352</v>
          </cell>
          <cell r="BT82">
            <v>738607</v>
          </cell>
          <cell r="BU82">
            <v>724777</v>
          </cell>
          <cell r="BV82">
            <v>715123</v>
          </cell>
          <cell r="BW82">
            <v>710924</v>
          </cell>
          <cell r="BX82">
            <v>708909</v>
          </cell>
          <cell r="BY82">
            <v>708873</v>
          </cell>
          <cell r="BZ82">
            <v>710834</v>
          </cell>
          <cell r="CA82">
            <v>709967</v>
          </cell>
          <cell r="CB82">
            <v>706662</v>
          </cell>
          <cell r="CC82">
            <v>711004</v>
          </cell>
          <cell r="CD82">
            <v>713317</v>
          </cell>
          <cell r="CE82">
            <v>716951</v>
          </cell>
          <cell r="CF82">
            <v>716970</v>
          </cell>
          <cell r="CG82">
            <v>714916</v>
          </cell>
        </row>
        <row r="83">
          <cell r="A83" t="str">
            <v>Иркутская область</v>
          </cell>
          <cell r="B83">
            <v>273319</v>
          </cell>
          <cell r="C83">
            <v>275077</v>
          </cell>
          <cell r="D83">
            <v>278489</v>
          </cell>
          <cell r="E83">
            <v>283158</v>
          </cell>
          <cell r="F83">
            <v>287071</v>
          </cell>
          <cell r="G83">
            <v>290380</v>
          </cell>
          <cell r="H83">
            <v>292748</v>
          </cell>
          <cell r="I83">
            <v>298112</v>
          </cell>
          <cell r="J83">
            <v>302631</v>
          </cell>
          <cell r="K83">
            <v>304868</v>
          </cell>
          <cell r="L83">
            <v>307868</v>
          </cell>
          <cell r="M83">
            <v>310226</v>
          </cell>
          <cell r="N83">
            <v>311804</v>
          </cell>
          <cell r="O83">
            <v>314475</v>
          </cell>
          <cell r="P83">
            <v>318479</v>
          </cell>
          <cell r="Q83">
            <v>317163</v>
          </cell>
          <cell r="R83">
            <v>317348</v>
          </cell>
          <cell r="S83">
            <v>319630</v>
          </cell>
          <cell r="T83">
            <v>323510</v>
          </cell>
          <cell r="U83">
            <v>329531</v>
          </cell>
          <cell r="V83">
            <v>334989</v>
          </cell>
          <cell r="W83">
            <v>340225</v>
          </cell>
          <cell r="X83">
            <v>341875</v>
          </cell>
          <cell r="Y83">
            <v>344387</v>
          </cell>
          <cell r="Z83">
            <v>346502</v>
          </cell>
          <cell r="AA83">
            <v>351247</v>
          </cell>
          <cell r="AB83">
            <v>359101</v>
          </cell>
          <cell r="AC83">
            <v>367489</v>
          </cell>
          <cell r="AD83">
            <v>377093</v>
          </cell>
          <cell r="AE83">
            <v>386386</v>
          </cell>
          <cell r="AF83">
            <v>393959</v>
          </cell>
          <cell r="AG83">
            <v>403247</v>
          </cell>
          <cell r="AH83">
            <v>411429</v>
          </cell>
          <cell r="AI83">
            <v>418130</v>
          </cell>
          <cell r="AJ83">
            <v>418766</v>
          </cell>
          <cell r="AK83">
            <v>423239</v>
          </cell>
          <cell r="AL83">
            <v>426621</v>
          </cell>
          <cell r="AM83">
            <v>432272</v>
          </cell>
          <cell r="AN83">
            <v>431884</v>
          </cell>
          <cell r="AO83">
            <v>427821</v>
          </cell>
          <cell r="AP83">
            <v>426310</v>
          </cell>
          <cell r="AQ83">
            <v>428033</v>
          </cell>
          <cell r="AR83">
            <v>432229</v>
          </cell>
          <cell r="AS83">
            <v>436230</v>
          </cell>
          <cell r="AT83">
            <v>443511</v>
          </cell>
          <cell r="AU83">
            <v>449058</v>
          </cell>
          <cell r="AV83">
            <v>454365</v>
          </cell>
          <cell r="AW83">
            <v>460817</v>
          </cell>
          <cell r="AX83">
            <v>463631</v>
          </cell>
          <cell r="AY83">
            <v>468217</v>
          </cell>
          <cell r="AZ83">
            <v>476229</v>
          </cell>
          <cell r="BA83">
            <v>484781</v>
          </cell>
          <cell r="BB83">
            <v>495934</v>
          </cell>
          <cell r="BC83">
            <v>507551</v>
          </cell>
          <cell r="BD83">
            <v>515543</v>
          </cell>
          <cell r="BE83">
            <v>532054</v>
          </cell>
          <cell r="BF83">
            <v>546904</v>
          </cell>
          <cell r="BG83">
            <v>558178</v>
          </cell>
          <cell r="BH83">
            <v>565552</v>
          </cell>
          <cell r="BI83">
            <v>561754</v>
          </cell>
          <cell r="BJ83">
            <v>565420</v>
          </cell>
          <cell r="BK83">
            <v>569429</v>
          </cell>
          <cell r="BL83">
            <v>577116</v>
          </cell>
          <cell r="BM83">
            <v>583703</v>
          </cell>
          <cell r="BN83">
            <v>592177</v>
          </cell>
          <cell r="BO83">
            <v>605378</v>
          </cell>
          <cell r="BP83">
            <v>605844</v>
          </cell>
          <cell r="BQ83">
            <v>612951</v>
          </cell>
          <cell r="BR83">
            <v>614395</v>
          </cell>
          <cell r="BS83">
            <v>614739</v>
          </cell>
          <cell r="BT83">
            <v>593538</v>
          </cell>
          <cell r="BU83">
            <v>580868</v>
          </cell>
          <cell r="BV83">
            <v>574368</v>
          </cell>
          <cell r="BW83">
            <v>570715</v>
          </cell>
          <cell r="BX83">
            <v>568791</v>
          </cell>
          <cell r="BY83">
            <v>567172</v>
          </cell>
          <cell r="BZ83">
            <v>568174</v>
          </cell>
          <cell r="CA83">
            <v>566539</v>
          </cell>
          <cell r="CB83">
            <v>564349</v>
          </cell>
          <cell r="CC83">
            <v>568813</v>
          </cell>
          <cell r="CD83">
            <v>569962</v>
          </cell>
          <cell r="CE83">
            <v>572607</v>
          </cell>
          <cell r="CF83">
            <v>572284</v>
          </cell>
          <cell r="CG83">
            <v>572494</v>
          </cell>
        </row>
        <row r="84">
          <cell r="A84" t="str">
            <v>Кемеровская область - Кузбасс</v>
          </cell>
          <cell r="B84">
            <v>245543</v>
          </cell>
          <cell r="C84">
            <v>248239</v>
          </cell>
          <cell r="D84">
            <v>252238</v>
          </cell>
          <cell r="E84">
            <v>257519</v>
          </cell>
          <cell r="F84">
            <v>261489</v>
          </cell>
          <cell r="G84">
            <v>262807</v>
          </cell>
          <cell r="H84">
            <v>266534</v>
          </cell>
          <cell r="I84">
            <v>271253</v>
          </cell>
          <cell r="J84">
            <v>275794</v>
          </cell>
          <cell r="K84">
            <v>277982</v>
          </cell>
          <cell r="L84">
            <v>279932</v>
          </cell>
          <cell r="M84">
            <v>283803</v>
          </cell>
          <cell r="N84">
            <v>285192</v>
          </cell>
          <cell r="O84">
            <v>287569</v>
          </cell>
          <cell r="P84">
            <v>291439</v>
          </cell>
          <cell r="Q84">
            <v>291059</v>
          </cell>
          <cell r="R84">
            <v>292009</v>
          </cell>
          <cell r="S84">
            <v>295177</v>
          </cell>
          <cell r="T84">
            <v>299451</v>
          </cell>
          <cell r="U84">
            <v>305170</v>
          </cell>
          <cell r="V84">
            <v>310172</v>
          </cell>
          <cell r="W84">
            <v>315618</v>
          </cell>
          <cell r="X84">
            <v>315581</v>
          </cell>
          <cell r="Y84">
            <v>317935</v>
          </cell>
          <cell r="Z84">
            <v>319719</v>
          </cell>
          <cell r="AA84">
            <v>323855</v>
          </cell>
          <cell r="AB84">
            <v>330392</v>
          </cell>
          <cell r="AC84">
            <v>336948</v>
          </cell>
          <cell r="AD84">
            <v>343623</v>
          </cell>
          <cell r="AE84">
            <v>352460</v>
          </cell>
          <cell r="AF84">
            <v>358704</v>
          </cell>
          <cell r="AG84">
            <v>366221</v>
          </cell>
          <cell r="AH84">
            <v>372631</v>
          </cell>
          <cell r="AI84">
            <v>378188</v>
          </cell>
          <cell r="AJ84">
            <v>379430</v>
          </cell>
          <cell r="AK84">
            <v>384887</v>
          </cell>
          <cell r="AL84">
            <v>387761</v>
          </cell>
          <cell r="AM84">
            <v>392830</v>
          </cell>
          <cell r="AN84">
            <v>392264</v>
          </cell>
          <cell r="AO84">
            <v>388307</v>
          </cell>
          <cell r="AP84">
            <v>386704</v>
          </cell>
          <cell r="AQ84">
            <v>387514</v>
          </cell>
          <cell r="AR84">
            <v>391097</v>
          </cell>
          <cell r="AS84">
            <v>395080</v>
          </cell>
          <cell r="AT84">
            <v>400968</v>
          </cell>
          <cell r="AU84">
            <v>405564</v>
          </cell>
          <cell r="AV84">
            <v>410454</v>
          </cell>
          <cell r="AW84">
            <v>415744</v>
          </cell>
          <cell r="AX84">
            <v>417311</v>
          </cell>
          <cell r="AY84">
            <v>422657</v>
          </cell>
          <cell r="AZ84">
            <v>429931</v>
          </cell>
          <cell r="BA84">
            <v>438480</v>
          </cell>
          <cell r="BB84">
            <v>448545</v>
          </cell>
          <cell r="BC84">
            <v>458831</v>
          </cell>
          <cell r="BD84">
            <v>466882</v>
          </cell>
          <cell r="BE84">
            <v>480729</v>
          </cell>
          <cell r="BF84">
            <v>494302</v>
          </cell>
          <cell r="BG84">
            <v>505116</v>
          </cell>
          <cell r="BH84">
            <v>509328</v>
          </cell>
          <cell r="BI84">
            <v>504682</v>
          </cell>
          <cell r="BJ84">
            <v>507598</v>
          </cell>
          <cell r="BK84">
            <v>511363</v>
          </cell>
          <cell r="BL84">
            <v>523000</v>
          </cell>
          <cell r="BM84">
            <v>529544</v>
          </cell>
          <cell r="BN84">
            <v>537744</v>
          </cell>
          <cell r="BO84">
            <v>550288</v>
          </cell>
          <cell r="BP84">
            <v>550599</v>
          </cell>
          <cell r="BQ84">
            <v>556010</v>
          </cell>
          <cell r="BR84">
            <v>556665</v>
          </cell>
          <cell r="BS84">
            <v>556638</v>
          </cell>
          <cell r="BT84">
            <v>535787</v>
          </cell>
          <cell r="BU84">
            <v>524364</v>
          </cell>
          <cell r="BV84">
            <v>510640</v>
          </cell>
          <cell r="BW84">
            <v>506877</v>
          </cell>
          <cell r="BX84">
            <v>505031</v>
          </cell>
          <cell r="BY84">
            <v>504526</v>
          </cell>
          <cell r="BZ84">
            <v>505266</v>
          </cell>
          <cell r="CA84">
            <v>502816</v>
          </cell>
          <cell r="CB84">
            <v>500250</v>
          </cell>
          <cell r="CC84">
            <v>504182</v>
          </cell>
          <cell r="CD84">
            <v>505209</v>
          </cell>
          <cell r="CE84">
            <v>507475</v>
          </cell>
          <cell r="CF84">
            <v>507144</v>
          </cell>
          <cell r="CG84">
            <v>506700</v>
          </cell>
        </row>
        <row r="85">
          <cell r="A85" t="str">
            <v>Новосибирская область</v>
          </cell>
          <cell r="B85">
            <v>329237</v>
          </cell>
          <cell r="C85">
            <v>333264</v>
          </cell>
          <cell r="D85">
            <v>338214</v>
          </cell>
          <cell r="E85">
            <v>344752</v>
          </cell>
          <cell r="F85">
            <v>350139</v>
          </cell>
          <cell r="G85">
            <v>354609</v>
          </cell>
          <cell r="H85">
            <v>357523</v>
          </cell>
          <cell r="I85">
            <v>364335</v>
          </cell>
          <cell r="J85">
            <v>370313</v>
          </cell>
          <cell r="K85">
            <v>369025</v>
          </cell>
          <cell r="L85">
            <v>373991</v>
          </cell>
          <cell r="M85">
            <v>378916</v>
          </cell>
          <cell r="N85">
            <v>381991</v>
          </cell>
          <cell r="O85">
            <v>386519</v>
          </cell>
          <cell r="P85">
            <v>392925</v>
          </cell>
          <cell r="Q85">
            <v>393421</v>
          </cell>
          <cell r="R85">
            <v>396008</v>
          </cell>
          <cell r="S85">
            <v>399594</v>
          </cell>
          <cell r="T85">
            <v>406123</v>
          </cell>
          <cell r="U85">
            <v>414078</v>
          </cell>
          <cell r="V85">
            <v>421848</v>
          </cell>
          <cell r="W85">
            <v>430658</v>
          </cell>
          <cell r="X85">
            <v>429308</v>
          </cell>
          <cell r="Y85">
            <v>434234</v>
          </cell>
          <cell r="Z85">
            <v>437972</v>
          </cell>
          <cell r="AA85">
            <v>445134</v>
          </cell>
          <cell r="AB85">
            <v>455888</v>
          </cell>
          <cell r="AC85">
            <v>467114</v>
          </cell>
          <cell r="AD85">
            <v>477526</v>
          </cell>
          <cell r="AE85">
            <v>489863</v>
          </cell>
          <cell r="AF85">
            <v>499170</v>
          </cell>
          <cell r="AG85">
            <v>509409</v>
          </cell>
          <cell r="AH85">
            <v>519225</v>
          </cell>
          <cell r="AI85">
            <v>528077</v>
          </cell>
          <cell r="AJ85">
            <v>531759</v>
          </cell>
          <cell r="AK85">
            <v>540193</v>
          </cell>
          <cell r="AL85">
            <v>546293</v>
          </cell>
          <cell r="AM85">
            <v>556969</v>
          </cell>
          <cell r="AN85">
            <v>559376</v>
          </cell>
          <cell r="AO85">
            <v>554434</v>
          </cell>
          <cell r="AP85">
            <v>552646</v>
          </cell>
          <cell r="AQ85">
            <v>554839</v>
          </cell>
          <cell r="AR85">
            <v>561473</v>
          </cell>
          <cell r="AS85">
            <v>569082</v>
          </cell>
          <cell r="AT85">
            <v>578684</v>
          </cell>
          <cell r="AU85">
            <v>583933</v>
          </cell>
          <cell r="AV85">
            <v>590736</v>
          </cell>
          <cell r="AW85">
            <v>598075</v>
          </cell>
          <cell r="AX85">
            <v>601239</v>
          </cell>
          <cell r="AY85">
            <v>607584</v>
          </cell>
          <cell r="AZ85">
            <v>619658</v>
          </cell>
          <cell r="BA85">
            <v>631609</v>
          </cell>
          <cell r="BB85">
            <v>644601</v>
          </cell>
          <cell r="BC85">
            <v>659018</v>
          </cell>
          <cell r="BD85">
            <v>673297</v>
          </cell>
          <cell r="BE85">
            <v>696120</v>
          </cell>
          <cell r="BF85">
            <v>718733</v>
          </cell>
          <cell r="BG85">
            <v>733724</v>
          </cell>
          <cell r="BH85">
            <v>741284</v>
          </cell>
          <cell r="BI85">
            <v>744595</v>
          </cell>
          <cell r="BJ85">
            <v>749291</v>
          </cell>
          <cell r="BK85">
            <v>755355</v>
          </cell>
          <cell r="BL85">
            <v>767859</v>
          </cell>
          <cell r="BM85">
            <v>776143</v>
          </cell>
          <cell r="BN85">
            <v>788267</v>
          </cell>
          <cell r="BO85">
            <v>807131</v>
          </cell>
          <cell r="BP85">
            <v>803895</v>
          </cell>
          <cell r="BQ85">
            <v>810642</v>
          </cell>
          <cell r="BR85">
            <v>811610</v>
          </cell>
          <cell r="BS85">
            <v>808563</v>
          </cell>
          <cell r="BT85">
            <v>790098</v>
          </cell>
          <cell r="BU85">
            <v>779927</v>
          </cell>
          <cell r="BV85">
            <v>775907</v>
          </cell>
          <cell r="BW85">
            <v>773096</v>
          </cell>
          <cell r="BX85">
            <v>773350</v>
          </cell>
          <cell r="BY85">
            <v>774091</v>
          </cell>
          <cell r="BZ85">
            <v>776585</v>
          </cell>
          <cell r="CA85">
            <v>774824</v>
          </cell>
          <cell r="CB85">
            <v>773364</v>
          </cell>
          <cell r="CC85">
            <v>779831</v>
          </cell>
          <cell r="CD85">
            <v>782704</v>
          </cell>
          <cell r="CE85">
            <v>789292</v>
          </cell>
          <cell r="CF85">
            <v>790410</v>
          </cell>
          <cell r="CG85">
            <v>793437</v>
          </cell>
        </row>
        <row r="86">
          <cell r="A86" t="str">
            <v>Омская область</v>
          </cell>
          <cell r="B86">
            <v>175360</v>
          </cell>
          <cell r="C86">
            <v>177288</v>
          </cell>
          <cell r="D86">
            <v>180165</v>
          </cell>
          <cell r="E86">
            <v>183724</v>
          </cell>
          <cell r="F86">
            <v>186759</v>
          </cell>
          <cell r="G86">
            <v>189040</v>
          </cell>
          <cell r="H86">
            <v>191150</v>
          </cell>
          <cell r="I86">
            <v>194604</v>
          </cell>
          <cell r="J86">
            <v>198038</v>
          </cell>
          <cell r="K86">
            <v>198965</v>
          </cell>
          <cell r="L86">
            <v>201308</v>
          </cell>
          <cell r="M86">
            <v>203139</v>
          </cell>
          <cell r="N86">
            <v>204426</v>
          </cell>
          <cell r="O86">
            <v>206780</v>
          </cell>
          <cell r="P86">
            <v>210156</v>
          </cell>
          <cell r="Q86">
            <v>209175</v>
          </cell>
          <cell r="R86">
            <v>210034</v>
          </cell>
          <cell r="S86">
            <v>212079</v>
          </cell>
          <cell r="T86">
            <v>215366</v>
          </cell>
          <cell r="U86">
            <v>220122</v>
          </cell>
          <cell r="V86">
            <v>224304</v>
          </cell>
          <cell r="W86">
            <v>228238</v>
          </cell>
          <cell r="X86">
            <v>228635</v>
          </cell>
          <cell r="Y86">
            <v>229361</v>
          </cell>
          <cell r="Z86">
            <v>230664</v>
          </cell>
          <cell r="AA86">
            <v>233669</v>
          </cell>
          <cell r="AB86">
            <v>238196</v>
          </cell>
          <cell r="AC86">
            <v>243700</v>
          </cell>
          <cell r="AD86">
            <v>248306</v>
          </cell>
          <cell r="AE86">
            <v>254400</v>
          </cell>
          <cell r="AF86">
            <v>259727</v>
          </cell>
          <cell r="AG86">
            <v>265409</v>
          </cell>
          <cell r="AH86">
            <v>270297</v>
          </cell>
          <cell r="AI86">
            <v>274000</v>
          </cell>
          <cell r="AJ86">
            <v>273691</v>
          </cell>
          <cell r="AK86">
            <v>277884</v>
          </cell>
          <cell r="AL86">
            <v>280675</v>
          </cell>
          <cell r="AM86">
            <v>284868</v>
          </cell>
          <cell r="AN86">
            <v>284723</v>
          </cell>
          <cell r="AO86">
            <v>281701</v>
          </cell>
          <cell r="AP86">
            <v>280137</v>
          </cell>
          <cell r="AQ86">
            <v>281198</v>
          </cell>
          <cell r="AR86">
            <v>283987</v>
          </cell>
          <cell r="AS86">
            <v>286961</v>
          </cell>
          <cell r="AT86">
            <v>291347</v>
          </cell>
          <cell r="AU86">
            <v>294399</v>
          </cell>
          <cell r="AV86">
            <v>297399</v>
          </cell>
          <cell r="AW86">
            <v>300449</v>
          </cell>
          <cell r="AX86">
            <v>301827</v>
          </cell>
          <cell r="AY86">
            <v>305160</v>
          </cell>
          <cell r="AZ86">
            <v>310913</v>
          </cell>
          <cell r="BA86">
            <v>317320</v>
          </cell>
          <cell r="BB86">
            <v>324233</v>
          </cell>
          <cell r="BC86">
            <v>332482</v>
          </cell>
          <cell r="BD86">
            <v>339155</v>
          </cell>
          <cell r="BE86">
            <v>351368</v>
          </cell>
          <cell r="BF86">
            <v>361052</v>
          </cell>
          <cell r="BG86">
            <v>368396</v>
          </cell>
          <cell r="BH86">
            <v>371647</v>
          </cell>
          <cell r="BI86">
            <v>370534</v>
          </cell>
          <cell r="BJ86">
            <v>374278</v>
          </cell>
          <cell r="BK86">
            <v>377204</v>
          </cell>
          <cell r="BL86">
            <v>383473</v>
          </cell>
          <cell r="BM86">
            <v>388512</v>
          </cell>
          <cell r="BN86">
            <v>395081</v>
          </cell>
          <cell r="BO86">
            <v>404824</v>
          </cell>
          <cell r="BP86">
            <v>406052</v>
          </cell>
          <cell r="BQ86">
            <v>411624</v>
          </cell>
          <cell r="BR86">
            <v>412500</v>
          </cell>
          <cell r="BS86">
            <v>413545</v>
          </cell>
          <cell r="BT86">
            <v>395837</v>
          </cell>
          <cell r="BU86">
            <v>390084</v>
          </cell>
          <cell r="BV86">
            <v>378209</v>
          </cell>
          <cell r="BW86">
            <v>376701</v>
          </cell>
          <cell r="BX86">
            <v>376387</v>
          </cell>
          <cell r="BY86">
            <v>376185</v>
          </cell>
          <cell r="BZ86">
            <v>377199</v>
          </cell>
          <cell r="CA86">
            <v>375440</v>
          </cell>
          <cell r="CB86">
            <v>373944</v>
          </cell>
          <cell r="CC86">
            <v>376970</v>
          </cell>
          <cell r="CD86">
            <v>378238</v>
          </cell>
          <cell r="CE86">
            <v>380312</v>
          </cell>
          <cell r="CF86">
            <v>381385</v>
          </cell>
          <cell r="CG86">
            <v>383235</v>
          </cell>
        </row>
        <row r="87">
          <cell r="A87" t="str">
            <v>Томская область</v>
          </cell>
          <cell r="B87">
            <v>107498</v>
          </cell>
          <cell r="C87">
            <v>108482</v>
          </cell>
          <cell r="D87">
            <v>110038</v>
          </cell>
          <cell r="E87">
            <v>111829</v>
          </cell>
          <cell r="F87">
            <v>113464</v>
          </cell>
          <cell r="G87">
            <v>114801</v>
          </cell>
          <cell r="H87">
            <v>115996</v>
          </cell>
          <cell r="I87">
            <v>118024</v>
          </cell>
          <cell r="J87">
            <v>119711</v>
          </cell>
          <cell r="K87">
            <v>119899</v>
          </cell>
          <cell r="L87">
            <v>121341</v>
          </cell>
          <cell r="M87">
            <v>122538</v>
          </cell>
          <cell r="N87">
            <v>123370</v>
          </cell>
          <cell r="O87">
            <v>124306</v>
          </cell>
          <cell r="P87">
            <v>126341</v>
          </cell>
          <cell r="Q87">
            <v>125892</v>
          </cell>
          <cell r="R87">
            <v>126459</v>
          </cell>
          <cell r="S87">
            <v>127589</v>
          </cell>
          <cell r="T87">
            <v>129657</v>
          </cell>
          <cell r="U87">
            <v>132431</v>
          </cell>
          <cell r="V87">
            <v>135066</v>
          </cell>
          <cell r="W87">
            <v>137731</v>
          </cell>
          <cell r="X87">
            <v>138277</v>
          </cell>
          <cell r="Y87">
            <v>139390</v>
          </cell>
          <cell r="Z87">
            <v>140024</v>
          </cell>
          <cell r="AA87">
            <v>141843</v>
          </cell>
          <cell r="AB87">
            <v>144388</v>
          </cell>
          <cell r="AC87">
            <v>147270</v>
          </cell>
          <cell r="AD87">
            <v>150296</v>
          </cell>
          <cell r="AE87">
            <v>154157</v>
          </cell>
          <cell r="AF87">
            <v>157067</v>
          </cell>
          <cell r="AG87">
            <v>160324</v>
          </cell>
          <cell r="AH87">
            <v>162900</v>
          </cell>
          <cell r="AI87">
            <v>164806</v>
          </cell>
          <cell r="AJ87">
            <v>166062</v>
          </cell>
          <cell r="AK87">
            <v>168678</v>
          </cell>
          <cell r="AL87">
            <v>170064</v>
          </cell>
          <cell r="AM87">
            <v>172590</v>
          </cell>
          <cell r="AN87">
            <v>172837</v>
          </cell>
          <cell r="AO87">
            <v>171318</v>
          </cell>
          <cell r="AP87">
            <v>170926</v>
          </cell>
          <cell r="AQ87">
            <v>171797</v>
          </cell>
          <cell r="AR87">
            <v>173262</v>
          </cell>
          <cell r="AS87">
            <v>175377</v>
          </cell>
          <cell r="AT87">
            <v>178376</v>
          </cell>
          <cell r="AU87">
            <v>180484</v>
          </cell>
          <cell r="AV87">
            <v>182419</v>
          </cell>
          <cell r="AW87">
            <v>183514</v>
          </cell>
          <cell r="AX87">
            <v>184447</v>
          </cell>
          <cell r="AY87">
            <v>186073</v>
          </cell>
          <cell r="AZ87">
            <v>189495</v>
          </cell>
          <cell r="BA87">
            <v>192548</v>
          </cell>
          <cell r="BB87">
            <v>196579</v>
          </cell>
          <cell r="BC87">
            <v>201042</v>
          </cell>
          <cell r="BD87">
            <v>204688</v>
          </cell>
          <cell r="BE87">
            <v>211799</v>
          </cell>
          <cell r="BF87">
            <v>216822</v>
          </cell>
          <cell r="BG87">
            <v>221717</v>
          </cell>
          <cell r="BH87">
            <v>224239</v>
          </cell>
          <cell r="BI87">
            <v>223538</v>
          </cell>
          <cell r="BJ87">
            <v>225133</v>
          </cell>
          <cell r="BK87">
            <v>226406</v>
          </cell>
          <cell r="BL87">
            <v>230038</v>
          </cell>
          <cell r="BM87">
            <v>232178</v>
          </cell>
          <cell r="BN87">
            <v>234422</v>
          </cell>
          <cell r="BO87">
            <v>240121</v>
          </cell>
          <cell r="BP87">
            <v>240759</v>
          </cell>
          <cell r="BQ87">
            <v>243232</v>
          </cell>
          <cell r="BR87">
            <v>243660</v>
          </cell>
          <cell r="BS87">
            <v>242289</v>
          </cell>
          <cell r="BT87">
            <v>232915</v>
          </cell>
          <cell r="BU87">
            <v>228404</v>
          </cell>
          <cell r="BV87">
            <v>223754</v>
          </cell>
          <cell r="BW87">
            <v>222620</v>
          </cell>
          <cell r="BX87">
            <v>222247</v>
          </cell>
          <cell r="BY87">
            <v>222088</v>
          </cell>
          <cell r="BZ87">
            <v>222868</v>
          </cell>
          <cell r="CA87">
            <v>222749</v>
          </cell>
          <cell r="CB87">
            <v>222876</v>
          </cell>
          <cell r="CC87">
            <v>225010</v>
          </cell>
          <cell r="CD87">
            <v>225845</v>
          </cell>
          <cell r="CE87">
            <v>227049</v>
          </cell>
          <cell r="CF87">
            <v>227685</v>
          </cell>
          <cell r="CG87">
            <v>227693</v>
          </cell>
        </row>
        <row r="88">
          <cell r="A88" t="str">
            <v>ДАЛЬНЕВОСТОЧНЫЙ ФЕДЕРАЛЬНЫЙ ОКРУГ</v>
          </cell>
          <cell r="B88">
            <v>946159</v>
          </cell>
          <cell r="C88">
            <v>955456</v>
          </cell>
          <cell r="D88">
            <v>970902</v>
          </cell>
          <cell r="E88">
            <v>988737</v>
          </cell>
          <cell r="F88">
            <v>1003981</v>
          </cell>
          <cell r="G88">
            <v>1018679</v>
          </cell>
          <cell r="H88">
            <v>1034759</v>
          </cell>
          <cell r="I88">
            <v>1054467</v>
          </cell>
          <cell r="J88">
            <v>1072872</v>
          </cell>
          <cell r="K88">
            <v>1082570</v>
          </cell>
          <cell r="L88">
            <v>1094945</v>
          </cell>
          <cell r="M88">
            <v>1103104</v>
          </cell>
          <cell r="N88">
            <v>1112176</v>
          </cell>
          <cell r="O88">
            <v>1128155</v>
          </cell>
          <cell r="P88">
            <v>1148265</v>
          </cell>
          <cell r="Q88">
            <v>1148674</v>
          </cell>
          <cell r="R88">
            <v>1153744</v>
          </cell>
          <cell r="S88">
            <v>1164714</v>
          </cell>
          <cell r="T88">
            <v>1183982</v>
          </cell>
          <cell r="U88">
            <v>1208890</v>
          </cell>
          <cell r="V88">
            <v>1231693</v>
          </cell>
          <cell r="W88">
            <v>1253858</v>
          </cell>
          <cell r="X88">
            <v>1259688</v>
          </cell>
          <cell r="Y88">
            <v>1270858</v>
          </cell>
          <cell r="Z88">
            <v>1282596</v>
          </cell>
          <cell r="AA88">
            <v>1302593</v>
          </cell>
          <cell r="AB88">
            <v>1333379</v>
          </cell>
          <cell r="AC88">
            <v>1364259</v>
          </cell>
          <cell r="AD88">
            <v>1395422</v>
          </cell>
          <cell r="AE88">
            <v>1432775</v>
          </cell>
          <cell r="AF88">
            <v>1465994</v>
          </cell>
          <cell r="AG88">
            <v>1500529</v>
          </cell>
          <cell r="AH88">
            <v>1531455</v>
          </cell>
          <cell r="AI88">
            <v>1555651</v>
          </cell>
          <cell r="AJ88">
            <v>1564525</v>
          </cell>
          <cell r="AK88">
            <v>1583934</v>
          </cell>
          <cell r="AL88">
            <v>1602290</v>
          </cell>
          <cell r="AM88">
            <v>1629249</v>
          </cell>
          <cell r="AN88">
            <v>1641203</v>
          </cell>
          <cell r="AO88">
            <v>1636164</v>
          </cell>
          <cell r="AP88">
            <v>1635148</v>
          </cell>
          <cell r="AQ88">
            <v>1645217</v>
          </cell>
          <cell r="AR88">
            <v>1666217</v>
          </cell>
          <cell r="AS88">
            <v>1688632</v>
          </cell>
          <cell r="AT88">
            <v>1720927</v>
          </cell>
          <cell r="AU88">
            <v>1744141</v>
          </cell>
          <cell r="AV88">
            <v>1767370</v>
          </cell>
          <cell r="AW88">
            <v>1789912</v>
          </cell>
          <cell r="AX88">
            <v>1801124</v>
          </cell>
          <cell r="AY88">
            <v>1821695</v>
          </cell>
          <cell r="AZ88">
            <v>1857804</v>
          </cell>
          <cell r="BA88">
            <v>1890285</v>
          </cell>
          <cell r="BB88">
            <v>1931260</v>
          </cell>
          <cell r="BC88">
            <v>1976844</v>
          </cell>
          <cell r="BD88">
            <v>2015826</v>
          </cell>
          <cell r="BE88">
            <v>2079052</v>
          </cell>
          <cell r="BF88">
            <v>2137478</v>
          </cell>
          <cell r="BG88">
            <v>2182116</v>
          </cell>
          <cell r="BH88">
            <v>2215381</v>
          </cell>
          <cell r="BI88">
            <v>2215553</v>
          </cell>
          <cell r="BJ88">
            <v>2233345</v>
          </cell>
          <cell r="BK88">
            <v>2250655</v>
          </cell>
          <cell r="BL88">
            <v>2285108</v>
          </cell>
          <cell r="BM88">
            <v>2315928</v>
          </cell>
          <cell r="BN88">
            <v>2349609</v>
          </cell>
          <cell r="BO88">
            <v>2403016</v>
          </cell>
          <cell r="BP88">
            <v>2416367</v>
          </cell>
          <cell r="BQ88">
            <v>2450093</v>
          </cell>
          <cell r="BR88">
            <v>2461977</v>
          </cell>
          <cell r="BS88">
            <v>2459685</v>
          </cell>
          <cell r="BT88">
            <v>2398716</v>
          </cell>
          <cell r="BU88">
            <v>2367146</v>
          </cell>
          <cell r="BV88">
            <v>2323932</v>
          </cell>
          <cell r="BW88">
            <v>2320384</v>
          </cell>
          <cell r="BX88">
            <v>2323206</v>
          </cell>
          <cell r="BY88">
            <v>2328369</v>
          </cell>
          <cell r="BZ88">
            <v>2341241</v>
          </cell>
          <cell r="CA88">
            <v>2346543</v>
          </cell>
          <cell r="CB88">
            <v>2336658</v>
          </cell>
          <cell r="CC88">
            <v>2363695</v>
          </cell>
          <cell r="CD88">
            <v>2377758</v>
          </cell>
          <cell r="CE88">
            <v>2397836</v>
          </cell>
          <cell r="CF88">
            <v>2405770</v>
          </cell>
          <cell r="CG88">
            <v>2406852</v>
          </cell>
        </row>
        <row r="89">
          <cell r="A89" t="str">
            <v>Республика Бурятия</v>
          </cell>
          <cell r="B89">
            <v>85494</v>
          </cell>
          <cell r="C89">
            <v>85776</v>
          </cell>
          <cell r="D89">
            <v>86815</v>
          </cell>
          <cell r="E89">
            <v>88389</v>
          </cell>
          <cell r="F89">
            <v>89575</v>
          </cell>
          <cell r="G89">
            <v>90794</v>
          </cell>
          <cell r="H89">
            <v>92055</v>
          </cell>
          <cell r="I89">
            <v>93714</v>
          </cell>
          <cell r="J89">
            <v>95181</v>
          </cell>
          <cell r="K89">
            <v>96083</v>
          </cell>
          <cell r="L89">
            <v>97196</v>
          </cell>
          <cell r="M89">
            <v>97787</v>
          </cell>
          <cell r="N89">
            <v>98772</v>
          </cell>
          <cell r="O89">
            <v>100375</v>
          </cell>
          <cell r="P89">
            <v>102289</v>
          </cell>
          <cell r="Q89">
            <v>101592</v>
          </cell>
          <cell r="R89">
            <v>101653</v>
          </cell>
          <cell r="S89">
            <v>102689</v>
          </cell>
          <cell r="T89">
            <v>104265</v>
          </cell>
          <cell r="U89">
            <v>106589</v>
          </cell>
          <cell r="V89">
            <v>108681</v>
          </cell>
          <cell r="W89">
            <v>110449</v>
          </cell>
          <cell r="X89">
            <v>111670</v>
          </cell>
          <cell r="Y89">
            <v>112695</v>
          </cell>
          <cell r="Z89">
            <v>113745</v>
          </cell>
          <cell r="AA89">
            <v>115440</v>
          </cell>
          <cell r="AB89">
            <v>118263</v>
          </cell>
          <cell r="AC89">
            <v>121990</v>
          </cell>
          <cell r="AD89">
            <v>125421</v>
          </cell>
          <cell r="AE89">
            <v>128882</v>
          </cell>
          <cell r="AF89">
            <v>131387</v>
          </cell>
          <cell r="AG89">
            <v>134363</v>
          </cell>
          <cell r="AH89">
            <v>136812</v>
          </cell>
          <cell r="AI89">
            <v>139167</v>
          </cell>
          <cell r="AJ89">
            <v>140820</v>
          </cell>
          <cell r="AK89">
            <v>142228</v>
          </cell>
          <cell r="AL89">
            <v>143790</v>
          </cell>
          <cell r="AM89">
            <v>146101</v>
          </cell>
          <cell r="AN89">
            <v>146660</v>
          </cell>
          <cell r="AO89">
            <v>145934</v>
          </cell>
          <cell r="AP89">
            <v>145477</v>
          </cell>
          <cell r="AQ89">
            <v>146320</v>
          </cell>
          <cell r="AR89">
            <v>148114</v>
          </cell>
          <cell r="AS89">
            <v>150432</v>
          </cell>
          <cell r="AT89">
            <v>153118</v>
          </cell>
          <cell r="AU89">
            <v>155164</v>
          </cell>
          <cell r="AV89">
            <v>157409</v>
          </cell>
          <cell r="AW89">
            <v>159442</v>
          </cell>
          <cell r="AX89">
            <v>160473</v>
          </cell>
          <cell r="AY89">
            <v>162079</v>
          </cell>
          <cell r="AZ89">
            <v>165147</v>
          </cell>
          <cell r="BA89">
            <v>168381</v>
          </cell>
          <cell r="BB89">
            <v>171947</v>
          </cell>
          <cell r="BC89">
            <v>176510</v>
          </cell>
          <cell r="BD89">
            <v>181064</v>
          </cell>
          <cell r="BE89">
            <v>187667</v>
          </cell>
          <cell r="BF89">
            <v>193040</v>
          </cell>
          <cell r="BG89">
            <v>197644</v>
          </cell>
          <cell r="BH89">
            <v>201689</v>
          </cell>
          <cell r="BI89">
            <v>202493</v>
          </cell>
          <cell r="BJ89">
            <v>204557</v>
          </cell>
          <cell r="BK89">
            <v>206677</v>
          </cell>
          <cell r="BL89">
            <v>210433</v>
          </cell>
          <cell r="BM89">
            <v>214235</v>
          </cell>
          <cell r="BN89">
            <v>218758</v>
          </cell>
          <cell r="BO89">
            <v>225290</v>
          </cell>
          <cell r="BP89">
            <v>227955</v>
          </cell>
          <cell r="BQ89">
            <v>232507</v>
          </cell>
          <cell r="BR89">
            <v>235450</v>
          </cell>
          <cell r="BS89">
            <v>235910</v>
          </cell>
          <cell r="BT89">
            <v>229510</v>
          </cell>
          <cell r="BU89">
            <v>227761</v>
          </cell>
          <cell r="BV89">
            <v>224707</v>
          </cell>
          <cell r="BW89">
            <v>225373</v>
          </cell>
          <cell r="BX89">
            <v>227022</v>
          </cell>
          <cell r="BY89">
            <v>228484</v>
          </cell>
          <cell r="BZ89">
            <v>230886</v>
          </cell>
          <cell r="CA89">
            <v>232671</v>
          </cell>
          <cell r="CB89">
            <v>233928</v>
          </cell>
          <cell r="CC89">
            <v>237928</v>
          </cell>
          <cell r="CD89">
            <v>240300</v>
          </cell>
          <cell r="CE89">
            <v>243690</v>
          </cell>
          <cell r="CF89">
            <v>245859</v>
          </cell>
          <cell r="CG89">
            <v>249181</v>
          </cell>
        </row>
        <row r="90">
          <cell r="A90" t="str">
            <v>Республика Саха (Якутия)</v>
          </cell>
          <cell r="B90">
            <v>172077</v>
          </cell>
          <cell r="C90">
            <v>173682</v>
          </cell>
          <cell r="D90">
            <v>176279</v>
          </cell>
          <cell r="E90">
            <v>178645</v>
          </cell>
          <cell r="F90">
            <v>180768</v>
          </cell>
          <cell r="G90">
            <v>183181</v>
          </cell>
          <cell r="H90">
            <v>185993</v>
          </cell>
          <cell r="I90">
            <v>190215</v>
          </cell>
          <cell r="J90">
            <v>193155</v>
          </cell>
          <cell r="K90">
            <v>194757</v>
          </cell>
          <cell r="L90">
            <v>195905</v>
          </cell>
          <cell r="M90">
            <v>196278</v>
          </cell>
          <cell r="N90">
            <v>196894</v>
          </cell>
          <cell r="O90">
            <v>199878</v>
          </cell>
          <cell r="P90">
            <v>203534</v>
          </cell>
          <cell r="Q90">
            <v>203420</v>
          </cell>
          <cell r="R90">
            <v>203718</v>
          </cell>
          <cell r="S90">
            <v>204912</v>
          </cell>
          <cell r="T90">
            <v>207811</v>
          </cell>
          <cell r="U90">
            <v>212085</v>
          </cell>
          <cell r="V90">
            <v>215468</v>
          </cell>
          <cell r="W90">
            <v>218173</v>
          </cell>
          <cell r="X90">
            <v>217643</v>
          </cell>
          <cell r="Y90">
            <v>218542</v>
          </cell>
          <cell r="Z90">
            <v>219410</v>
          </cell>
          <cell r="AA90">
            <v>222160</v>
          </cell>
          <cell r="AB90">
            <v>226558</v>
          </cell>
          <cell r="AC90">
            <v>230325</v>
          </cell>
          <cell r="AD90">
            <v>234252</v>
          </cell>
          <cell r="AE90">
            <v>240371</v>
          </cell>
          <cell r="AF90">
            <v>246685</v>
          </cell>
          <cell r="AG90">
            <v>253033</v>
          </cell>
          <cell r="AH90">
            <v>257404</v>
          </cell>
          <cell r="AI90">
            <v>260281</v>
          </cell>
          <cell r="AJ90">
            <v>260449</v>
          </cell>
          <cell r="AK90">
            <v>262772</v>
          </cell>
          <cell r="AL90">
            <v>265015</v>
          </cell>
          <cell r="AM90">
            <v>269792</v>
          </cell>
          <cell r="AN90">
            <v>272771</v>
          </cell>
          <cell r="AO90">
            <v>273280</v>
          </cell>
          <cell r="AP90">
            <v>273315</v>
          </cell>
          <cell r="AQ90">
            <v>275472</v>
          </cell>
          <cell r="AR90">
            <v>280508</v>
          </cell>
          <cell r="AS90">
            <v>286840</v>
          </cell>
          <cell r="AT90">
            <v>292717</v>
          </cell>
          <cell r="AU90">
            <v>296078</v>
          </cell>
          <cell r="AV90">
            <v>299403</v>
          </cell>
          <cell r="AW90">
            <v>303140</v>
          </cell>
          <cell r="AX90">
            <v>304951</v>
          </cell>
          <cell r="AY90">
            <v>308491</v>
          </cell>
          <cell r="AZ90">
            <v>314651</v>
          </cell>
          <cell r="BA90">
            <v>319301</v>
          </cell>
          <cell r="BB90">
            <v>326556</v>
          </cell>
          <cell r="BC90">
            <v>334554</v>
          </cell>
          <cell r="BD90">
            <v>342873</v>
          </cell>
          <cell r="BE90">
            <v>355459</v>
          </cell>
          <cell r="BF90">
            <v>366068</v>
          </cell>
          <cell r="BG90">
            <v>374660</v>
          </cell>
          <cell r="BH90">
            <v>380586</v>
          </cell>
          <cell r="BI90">
            <v>382568</v>
          </cell>
          <cell r="BJ90">
            <v>384575</v>
          </cell>
          <cell r="BK90">
            <v>387243</v>
          </cell>
          <cell r="BL90">
            <v>392108</v>
          </cell>
          <cell r="BM90">
            <v>397740</v>
          </cell>
          <cell r="BN90">
            <v>403462</v>
          </cell>
          <cell r="BO90">
            <v>412335</v>
          </cell>
          <cell r="BP90">
            <v>416589</v>
          </cell>
          <cell r="BQ90">
            <v>423593</v>
          </cell>
          <cell r="BR90">
            <v>425967</v>
          </cell>
          <cell r="BS90">
            <v>425081</v>
          </cell>
          <cell r="BT90">
            <v>416571</v>
          </cell>
          <cell r="BU90">
            <v>410711</v>
          </cell>
          <cell r="BV90">
            <v>403742</v>
          </cell>
          <cell r="BW90">
            <v>402408</v>
          </cell>
          <cell r="BX90">
            <v>401854</v>
          </cell>
          <cell r="BY90">
            <v>401976</v>
          </cell>
          <cell r="BZ90">
            <v>403212</v>
          </cell>
          <cell r="CA90">
            <v>404136</v>
          </cell>
          <cell r="CB90">
            <v>404319</v>
          </cell>
          <cell r="CC90">
            <v>410708</v>
          </cell>
          <cell r="CD90">
            <v>412750</v>
          </cell>
          <cell r="CE90">
            <v>415383</v>
          </cell>
          <cell r="CF90">
            <v>415454</v>
          </cell>
          <cell r="CG90">
            <v>416916</v>
          </cell>
        </row>
        <row r="91">
          <cell r="A91" t="str">
            <v>Забайкальский край</v>
          </cell>
          <cell r="B91">
            <v>102997</v>
          </cell>
          <cell r="C91">
            <v>103628</v>
          </cell>
          <cell r="D91">
            <v>104964</v>
          </cell>
          <cell r="E91">
            <v>106797</v>
          </cell>
          <cell r="F91">
            <v>108360</v>
          </cell>
          <cell r="G91">
            <v>109781</v>
          </cell>
          <cell r="H91">
            <v>111754</v>
          </cell>
          <cell r="I91">
            <v>113817</v>
          </cell>
          <cell r="J91">
            <v>115605</v>
          </cell>
          <cell r="K91">
            <v>116538</v>
          </cell>
          <cell r="L91">
            <v>117555</v>
          </cell>
          <cell r="M91">
            <v>117838</v>
          </cell>
          <cell r="N91">
            <v>118397</v>
          </cell>
          <cell r="O91">
            <v>119532</v>
          </cell>
          <cell r="P91">
            <v>121153</v>
          </cell>
          <cell r="Q91">
            <v>121171</v>
          </cell>
          <cell r="R91">
            <v>121376</v>
          </cell>
          <cell r="S91">
            <v>122109</v>
          </cell>
          <cell r="T91">
            <v>123831</v>
          </cell>
          <cell r="U91">
            <v>126410</v>
          </cell>
          <cell r="V91">
            <v>128466</v>
          </cell>
          <cell r="W91">
            <v>130693</v>
          </cell>
          <cell r="X91">
            <v>131643</v>
          </cell>
          <cell r="Y91">
            <v>132476</v>
          </cell>
          <cell r="Z91">
            <v>133456</v>
          </cell>
          <cell r="AA91">
            <v>135149</v>
          </cell>
          <cell r="AB91">
            <v>138280</v>
          </cell>
          <cell r="AC91">
            <v>141556</v>
          </cell>
          <cell r="AD91">
            <v>144875</v>
          </cell>
          <cell r="AE91">
            <v>148124</v>
          </cell>
          <cell r="AF91">
            <v>151210</v>
          </cell>
          <cell r="AG91">
            <v>154613</v>
          </cell>
          <cell r="AH91">
            <v>157464</v>
          </cell>
          <cell r="AI91">
            <v>160109</v>
          </cell>
          <cell r="AJ91">
            <v>161767</v>
          </cell>
          <cell r="AK91">
            <v>163533</v>
          </cell>
          <cell r="AL91">
            <v>164974</v>
          </cell>
          <cell r="AM91">
            <v>167237</v>
          </cell>
          <cell r="AN91">
            <v>168180</v>
          </cell>
          <cell r="AO91">
            <v>167162</v>
          </cell>
          <cell r="AP91">
            <v>166701</v>
          </cell>
          <cell r="AQ91">
            <v>167380</v>
          </cell>
          <cell r="AR91">
            <v>169023</v>
          </cell>
          <cell r="AS91">
            <v>171245</v>
          </cell>
          <cell r="AT91">
            <v>173839</v>
          </cell>
          <cell r="AU91">
            <v>176240</v>
          </cell>
          <cell r="AV91">
            <v>178377</v>
          </cell>
          <cell r="AW91">
            <v>180837</v>
          </cell>
          <cell r="AX91">
            <v>181900</v>
          </cell>
          <cell r="AY91">
            <v>183986</v>
          </cell>
          <cell r="AZ91">
            <v>187666</v>
          </cell>
          <cell r="BA91">
            <v>191145</v>
          </cell>
          <cell r="BB91">
            <v>195138</v>
          </cell>
          <cell r="BC91">
            <v>200238</v>
          </cell>
          <cell r="BD91">
            <v>204646</v>
          </cell>
          <cell r="BE91">
            <v>211241</v>
          </cell>
          <cell r="BF91">
            <v>217360</v>
          </cell>
          <cell r="BG91">
            <v>221787</v>
          </cell>
          <cell r="BH91">
            <v>225129</v>
          </cell>
          <cell r="BI91">
            <v>223538</v>
          </cell>
          <cell r="BJ91">
            <v>225380</v>
          </cell>
          <cell r="BK91">
            <v>227309</v>
          </cell>
          <cell r="BL91">
            <v>231100</v>
          </cell>
          <cell r="BM91">
            <v>235084</v>
          </cell>
          <cell r="BN91">
            <v>239377</v>
          </cell>
          <cell r="BO91">
            <v>244909</v>
          </cell>
          <cell r="BP91">
            <v>246713</v>
          </cell>
          <cell r="BQ91">
            <v>250160</v>
          </cell>
          <cell r="BR91">
            <v>251652</v>
          </cell>
          <cell r="BS91">
            <v>251624</v>
          </cell>
          <cell r="BT91">
            <v>241158</v>
          </cell>
          <cell r="BU91">
            <v>237056</v>
          </cell>
          <cell r="BV91">
            <v>233751</v>
          </cell>
          <cell r="BW91">
            <v>233328</v>
          </cell>
          <cell r="BX91">
            <v>233608</v>
          </cell>
          <cell r="BY91">
            <v>234301</v>
          </cell>
          <cell r="BZ91">
            <v>235616</v>
          </cell>
          <cell r="CA91">
            <v>235566</v>
          </cell>
          <cell r="CB91">
            <v>234859</v>
          </cell>
          <cell r="CC91">
            <v>238133</v>
          </cell>
          <cell r="CD91">
            <v>239438</v>
          </cell>
          <cell r="CE91">
            <v>242277</v>
          </cell>
          <cell r="CF91">
            <v>242960</v>
          </cell>
          <cell r="CG91">
            <v>243784</v>
          </cell>
        </row>
        <row r="92">
          <cell r="A92" t="str">
            <v>Камчатский край</v>
          </cell>
          <cell r="B92">
            <v>43543</v>
          </cell>
          <cell r="C92">
            <v>44104</v>
          </cell>
          <cell r="D92">
            <v>44798</v>
          </cell>
          <cell r="E92">
            <v>45738</v>
          </cell>
          <cell r="F92">
            <v>46519</v>
          </cell>
          <cell r="G92">
            <v>47332</v>
          </cell>
          <cell r="H92">
            <v>48152</v>
          </cell>
          <cell r="I92">
            <v>48932</v>
          </cell>
          <cell r="J92">
            <v>49740</v>
          </cell>
          <cell r="K92">
            <v>50361</v>
          </cell>
          <cell r="L92">
            <v>51153</v>
          </cell>
          <cell r="M92">
            <v>51509</v>
          </cell>
          <cell r="N92">
            <v>51995</v>
          </cell>
          <cell r="O92">
            <v>52541</v>
          </cell>
          <cell r="P92">
            <v>53311</v>
          </cell>
          <cell r="Q92">
            <v>53177</v>
          </cell>
          <cell r="R92">
            <v>53313</v>
          </cell>
          <cell r="S92">
            <v>53765</v>
          </cell>
          <cell r="T92">
            <v>54823</v>
          </cell>
          <cell r="U92">
            <v>55726</v>
          </cell>
          <cell r="V92">
            <v>56762</v>
          </cell>
          <cell r="W92">
            <v>57869</v>
          </cell>
          <cell r="X92">
            <v>58365</v>
          </cell>
          <cell r="Y92">
            <v>58866</v>
          </cell>
          <cell r="Z92">
            <v>59574</v>
          </cell>
          <cell r="AA92">
            <v>60590</v>
          </cell>
          <cell r="AB92">
            <v>61941</v>
          </cell>
          <cell r="AC92">
            <v>63205</v>
          </cell>
          <cell r="AD92">
            <v>64589</v>
          </cell>
          <cell r="AE92">
            <v>66089</v>
          </cell>
          <cell r="AF92">
            <v>67333</v>
          </cell>
          <cell r="AG92">
            <v>68798</v>
          </cell>
          <cell r="AH92">
            <v>70111</v>
          </cell>
          <cell r="AI92">
            <v>71144</v>
          </cell>
          <cell r="AJ92">
            <v>72225</v>
          </cell>
          <cell r="AK92">
            <v>72962</v>
          </cell>
          <cell r="AL92">
            <v>73872</v>
          </cell>
          <cell r="AM92">
            <v>75197</v>
          </cell>
          <cell r="AN92">
            <v>75418</v>
          </cell>
          <cell r="AO92">
            <v>74946</v>
          </cell>
          <cell r="AP92">
            <v>74763</v>
          </cell>
          <cell r="AQ92">
            <v>75146</v>
          </cell>
          <cell r="AR92">
            <v>75896</v>
          </cell>
          <cell r="AS92">
            <v>76214</v>
          </cell>
          <cell r="AT92">
            <v>77399</v>
          </cell>
          <cell r="AU92">
            <v>78360</v>
          </cell>
          <cell r="AV92">
            <v>79611</v>
          </cell>
          <cell r="AW92">
            <v>80276</v>
          </cell>
          <cell r="AX92">
            <v>80936</v>
          </cell>
          <cell r="AY92">
            <v>81884</v>
          </cell>
          <cell r="AZ92">
            <v>83147</v>
          </cell>
          <cell r="BA92">
            <v>84316</v>
          </cell>
          <cell r="BB92">
            <v>85666</v>
          </cell>
          <cell r="BC92">
            <v>87361</v>
          </cell>
          <cell r="BD92">
            <v>88383</v>
          </cell>
          <cell r="BE92">
            <v>90686</v>
          </cell>
          <cell r="BF92">
            <v>93360</v>
          </cell>
          <cell r="BG92">
            <v>94510</v>
          </cell>
          <cell r="BH92">
            <v>95882</v>
          </cell>
          <cell r="BI92">
            <v>94703</v>
          </cell>
          <cell r="BJ92">
            <v>95559</v>
          </cell>
          <cell r="BK92">
            <v>96099</v>
          </cell>
          <cell r="BL92">
            <v>97269</v>
          </cell>
          <cell r="BM92">
            <v>98251</v>
          </cell>
          <cell r="BN92">
            <v>99375</v>
          </cell>
          <cell r="BO92">
            <v>101264</v>
          </cell>
          <cell r="BP92">
            <v>100955</v>
          </cell>
          <cell r="BQ92">
            <v>101752</v>
          </cell>
          <cell r="BR92">
            <v>101544</v>
          </cell>
          <cell r="BS92">
            <v>101333</v>
          </cell>
          <cell r="BT92">
            <v>99735</v>
          </cell>
          <cell r="BU92">
            <v>97397</v>
          </cell>
          <cell r="BV92">
            <v>96159</v>
          </cell>
          <cell r="BW92">
            <v>95778</v>
          </cell>
          <cell r="BX92">
            <v>95579</v>
          </cell>
          <cell r="BY92">
            <v>95234</v>
          </cell>
          <cell r="BZ92">
            <v>95432</v>
          </cell>
          <cell r="CA92">
            <v>95113</v>
          </cell>
          <cell r="CB92">
            <v>94591</v>
          </cell>
          <cell r="CC92">
            <v>95148</v>
          </cell>
          <cell r="CD92">
            <v>95268</v>
          </cell>
          <cell r="CE92">
            <v>95803</v>
          </cell>
          <cell r="CF92">
            <v>95889</v>
          </cell>
          <cell r="CG92">
            <v>95403</v>
          </cell>
        </row>
        <row r="93">
          <cell r="A93" t="str">
            <v>Приморский край</v>
          </cell>
          <cell r="B93">
            <v>189126</v>
          </cell>
          <cell r="C93">
            <v>191495</v>
          </cell>
          <cell r="D93">
            <v>195625</v>
          </cell>
          <cell r="E93">
            <v>200057</v>
          </cell>
          <cell r="F93">
            <v>203549</v>
          </cell>
          <cell r="G93">
            <v>206872</v>
          </cell>
          <cell r="H93">
            <v>209577</v>
          </cell>
          <cell r="I93">
            <v>213342</v>
          </cell>
          <cell r="J93">
            <v>217725</v>
          </cell>
          <cell r="K93">
            <v>218980</v>
          </cell>
          <cell r="L93">
            <v>222198</v>
          </cell>
          <cell r="M93">
            <v>225202</v>
          </cell>
          <cell r="N93">
            <v>228104</v>
          </cell>
          <cell r="O93">
            <v>232554</v>
          </cell>
          <cell r="P93">
            <v>237705</v>
          </cell>
          <cell r="Q93">
            <v>238106</v>
          </cell>
          <cell r="R93">
            <v>239897</v>
          </cell>
          <cell r="S93">
            <v>242859</v>
          </cell>
          <cell r="T93">
            <v>247134</v>
          </cell>
          <cell r="U93">
            <v>252297</v>
          </cell>
          <cell r="V93">
            <v>257565</v>
          </cell>
          <cell r="W93">
            <v>262835</v>
          </cell>
          <cell r="X93">
            <v>262666</v>
          </cell>
          <cell r="Y93">
            <v>266041</v>
          </cell>
          <cell r="Z93">
            <v>269515</v>
          </cell>
          <cell r="AA93">
            <v>275044</v>
          </cell>
          <cell r="AB93">
            <v>283247</v>
          </cell>
          <cell r="AC93">
            <v>291329</v>
          </cell>
          <cell r="AD93">
            <v>298604</v>
          </cell>
          <cell r="AE93">
            <v>307387</v>
          </cell>
          <cell r="AF93">
            <v>314841</v>
          </cell>
          <cell r="AG93">
            <v>322206</v>
          </cell>
          <cell r="AH93">
            <v>330375</v>
          </cell>
          <cell r="AI93">
            <v>336866</v>
          </cell>
          <cell r="AJ93">
            <v>337868</v>
          </cell>
          <cell r="AK93">
            <v>343488</v>
          </cell>
          <cell r="AL93">
            <v>348790</v>
          </cell>
          <cell r="AM93">
            <v>356208</v>
          </cell>
          <cell r="AN93">
            <v>360645</v>
          </cell>
          <cell r="AO93">
            <v>360193</v>
          </cell>
          <cell r="AP93">
            <v>360692</v>
          </cell>
          <cell r="AQ93">
            <v>363419</v>
          </cell>
          <cell r="AR93">
            <v>368177</v>
          </cell>
          <cell r="AS93">
            <v>371694</v>
          </cell>
          <cell r="AT93">
            <v>379426</v>
          </cell>
          <cell r="AU93">
            <v>384983</v>
          </cell>
          <cell r="AV93">
            <v>390128</v>
          </cell>
          <cell r="AW93">
            <v>395904</v>
          </cell>
          <cell r="AX93">
            <v>398626</v>
          </cell>
          <cell r="AY93">
            <v>403859</v>
          </cell>
          <cell r="AZ93">
            <v>413159</v>
          </cell>
          <cell r="BA93">
            <v>421573</v>
          </cell>
          <cell r="BB93">
            <v>431219</v>
          </cell>
          <cell r="BC93">
            <v>440314</v>
          </cell>
          <cell r="BD93">
            <v>448585</v>
          </cell>
          <cell r="BE93">
            <v>461537</v>
          </cell>
          <cell r="BF93">
            <v>474545</v>
          </cell>
          <cell r="BG93">
            <v>485336</v>
          </cell>
          <cell r="BH93">
            <v>493211</v>
          </cell>
          <cell r="BI93">
            <v>496874</v>
          </cell>
          <cell r="BJ93">
            <v>501133</v>
          </cell>
          <cell r="BK93">
            <v>505989</v>
          </cell>
          <cell r="BL93">
            <v>515523</v>
          </cell>
          <cell r="BM93">
            <v>523660</v>
          </cell>
          <cell r="BN93">
            <v>532151</v>
          </cell>
          <cell r="BO93">
            <v>545677</v>
          </cell>
          <cell r="BP93">
            <v>548750</v>
          </cell>
          <cell r="BQ93">
            <v>555550</v>
          </cell>
          <cell r="BR93">
            <v>558363</v>
          </cell>
          <cell r="BS93">
            <v>558662</v>
          </cell>
          <cell r="BT93">
            <v>547768</v>
          </cell>
          <cell r="BU93">
            <v>543109</v>
          </cell>
          <cell r="BV93">
            <v>533615</v>
          </cell>
          <cell r="BW93">
            <v>533603</v>
          </cell>
          <cell r="BX93">
            <v>534945</v>
          </cell>
          <cell r="BY93">
            <v>536032</v>
          </cell>
          <cell r="BZ93">
            <v>538591</v>
          </cell>
          <cell r="CA93">
            <v>539623</v>
          </cell>
          <cell r="CB93">
            <v>536354</v>
          </cell>
          <cell r="CC93">
            <v>540290</v>
          </cell>
          <cell r="CD93">
            <v>543910</v>
          </cell>
          <cell r="CE93">
            <v>547970</v>
          </cell>
          <cell r="CF93">
            <v>550836</v>
          </cell>
          <cell r="CG93">
            <v>550947</v>
          </cell>
        </row>
        <row r="94">
          <cell r="A94" t="str">
            <v>Хабаровский край</v>
          </cell>
          <cell r="B94">
            <v>149823</v>
          </cell>
          <cell r="C94">
            <v>151375</v>
          </cell>
          <cell r="D94">
            <v>153850</v>
          </cell>
          <cell r="E94">
            <v>156801</v>
          </cell>
          <cell r="F94">
            <v>159340</v>
          </cell>
          <cell r="G94">
            <v>161573</v>
          </cell>
          <cell r="H94">
            <v>164112</v>
          </cell>
          <cell r="I94">
            <v>167334</v>
          </cell>
          <cell r="J94">
            <v>170469</v>
          </cell>
          <cell r="K94">
            <v>173027</v>
          </cell>
          <cell r="L94">
            <v>175169</v>
          </cell>
          <cell r="M94">
            <v>176512</v>
          </cell>
          <cell r="N94">
            <v>178086</v>
          </cell>
          <cell r="O94">
            <v>180470</v>
          </cell>
          <cell r="P94">
            <v>183585</v>
          </cell>
          <cell r="Q94">
            <v>183425</v>
          </cell>
          <cell r="R94">
            <v>184636</v>
          </cell>
          <cell r="S94">
            <v>186528</v>
          </cell>
          <cell r="T94">
            <v>189718</v>
          </cell>
          <cell r="U94">
            <v>193648</v>
          </cell>
          <cell r="V94">
            <v>197408</v>
          </cell>
          <cell r="W94">
            <v>201230</v>
          </cell>
          <cell r="X94">
            <v>202617</v>
          </cell>
          <cell r="Y94">
            <v>204564</v>
          </cell>
          <cell r="Z94">
            <v>206736</v>
          </cell>
          <cell r="AA94">
            <v>209635</v>
          </cell>
          <cell r="AB94">
            <v>214008</v>
          </cell>
          <cell r="AC94">
            <v>218547</v>
          </cell>
          <cell r="AD94">
            <v>223341</v>
          </cell>
          <cell r="AE94">
            <v>229106</v>
          </cell>
          <cell r="AF94">
            <v>234132</v>
          </cell>
          <cell r="AG94">
            <v>239551</v>
          </cell>
          <cell r="AH94">
            <v>244766</v>
          </cell>
          <cell r="AI94">
            <v>248420</v>
          </cell>
          <cell r="AJ94">
            <v>249369</v>
          </cell>
          <cell r="AK94">
            <v>252179</v>
          </cell>
          <cell r="AL94">
            <v>255334</v>
          </cell>
          <cell r="AM94">
            <v>259241</v>
          </cell>
          <cell r="AN94">
            <v>260546</v>
          </cell>
          <cell r="AO94">
            <v>259363</v>
          </cell>
          <cell r="AP94">
            <v>259369</v>
          </cell>
          <cell r="AQ94">
            <v>260687</v>
          </cell>
          <cell r="AR94">
            <v>263713</v>
          </cell>
          <cell r="AS94">
            <v>267530</v>
          </cell>
          <cell r="AT94">
            <v>272935</v>
          </cell>
          <cell r="AU94">
            <v>276837</v>
          </cell>
          <cell r="AV94">
            <v>280901</v>
          </cell>
          <cell r="AW94">
            <v>283850</v>
          </cell>
          <cell r="AX94">
            <v>285691</v>
          </cell>
          <cell r="AY94">
            <v>288857</v>
          </cell>
          <cell r="AZ94">
            <v>293763</v>
          </cell>
          <cell r="BA94">
            <v>298867</v>
          </cell>
          <cell r="BB94">
            <v>305259</v>
          </cell>
          <cell r="BC94">
            <v>312454</v>
          </cell>
          <cell r="BD94">
            <v>317103</v>
          </cell>
          <cell r="BE94">
            <v>326523</v>
          </cell>
          <cell r="BF94">
            <v>335748</v>
          </cell>
          <cell r="BG94">
            <v>342887</v>
          </cell>
          <cell r="BH94">
            <v>347007</v>
          </cell>
          <cell r="BI94">
            <v>345325</v>
          </cell>
          <cell r="BJ94">
            <v>348763</v>
          </cell>
          <cell r="BK94">
            <v>351712</v>
          </cell>
          <cell r="BL94">
            <v>356866</v>
          </cell>
          <cell r="BM94">
            <v>359997</v>
          </cell>
          <cell r="BN94">
            <v>364191</v>
          </cell>
          <cell r="BO94">
            <v>371894</v>
          </cell>
          <cell r="BP94">
            <v>372587</v>
          </cell>
          <cell r="BQ94">
            <v>377447</v>
          </cell>
          <cell r="BR94">
            <v>378172</v>
          </cell>
          <cell r="BS94">
            <v>376499</v>
          </cell>
          <cell r="BT94">
            <v>366440</v>
          </cell>
          <cell r="BU94">
            <v>361219</v>
          </cell>
          <cell r="BV94">
            <v>354073</v>
          </cell>
          <cell r="BW94">
            <v>353462</v>
          </cell>
          <cell r="BX94">
            <v>353905</v>
          </cell>
          <cell r="BY94">
            <v>355162</v>
          </cell>
          <cell r="BZ94">
            <v>357653</v>
          </cell>
          <cell r="CA94">
            <v>358605</v>
          </cell>
          <cell r="CB94">
            <v>356744</v>
          </cell>
          <cell r="CC94">
            <v>360629</v>
          </cell>
          <cell r="CD94">
            <v>362539</v>
          </cell>
          <cell r="CE94">
            <v>365229</v>
          </cell>
          <cell r="CF94">
            <v>366344</v>
          </cell>
          <cell r="CG94">
            <v>364757</v>
          </cell>
        </row>
        <row r="95">
          <cell r="A95" t="str">
            <v>Амурская область</v>
          </cell>
          <cell r="B95">
            <v>86713</v>
          </cell>
          <cell r="C95">
            <v>87819</v>
          </cell>
          <cell r="D95">
            <v>89162</v>
          </cell>
          <cell r="E95">
            <v>90627</v>
          </cell>
          <cell r="F95">
            <v>91932</v>
          </cell>
          <cell r="G95">
            <v>93136</v>
          </cell>
          <cell r="H95">
            <v>94690</v>
          </cell>
          <cell r="I95">
            <v>96452</v>
          </cell>
          <cell r="J95">
            <v>98047</v>
          </cell>
          <cell r="K95">
            <v>99027</v>
          </cell>
          <cell r="L95">
            <v>100122</v>
          </cell>
          <cell r="M95">
            <v>100914</v>
          </cell>
          <cell r="N95">
            <v>101564</v>
          </cell>
          <cell r="O95">
            <v>102862</v>
          </cell>
          <cell r="P95">
            <v>104618</v>
          </cell>
          <cell r="Q95">
            <v>105205</v>
          </cell>
          <cell r="R95">
            <v>105443</v>
          </cell>
          <cell r="S95">
            <v>106216</v>
          </cell>
          <cell r="T95">
            <v>107980</v>
          </cell>
          <cell r="U95">
            <v>110174</v>
          </cell>
          <cell r="V95">
            <v>112152</v>
          </cell>
          <cell r="W95">
            <v>114385</v>
          </cell>
          <cell r="X95">
            <v>115531</v>
          </cell>
          <cell r="Y95">
            <v>116794</v>
          </cell>
          <cell r="Z95">
            <v>117765</v>
          </cell>
          <cell r="AA95">
            <v>119735</v>
          </cell>
          <cell r="AB95">
            <v>122558</v>
          </cell>
          <cell r="AC95">
            <v>125079</v>
          </cell>
          <cell r="AD95">
            <v>127921</v>
          </cell>
          <cell r="AE95">
            <v>131131</v>
          </cell>
          <cell r="AF95">
            <v>133882</v>
          </cell>
          <cell r="AG95">
            <v>136794</v>
          </cell>
          <cell r="AH95">
            <v>139448</v>
          </cell>
          <cell r="AI95">
            <v>141794</v>
          </cell>
          <cell r="AJ95">
            <v>142697</v>
          </cell>
          <cell r="AK95">
            <v>144839</v>
          </cell>
          <cell r="AL95">
            <v>146725</v>
          </cell>
          <cell r="AM95">
            <v>149640</v>
          </cell>
          <cell r="AN95">
            <v>150829</v>
          </cell>
          <cell r="AO95">
            <v>150625</v>
          </cell>
          <cell r="AP95">
            <v>150682</v>
          </cell>
          <cell r="AQ95">
            <v>151523</v>
          </cell>
          <cell r="AR95">
            <v>153155</v>
          </cell>
          <cell r="AS95">
            <v>154914</v>
          </cell>
          <cell r="AT95">
            <v>158071</v>
          </cell>
          <cell r="AU95">
            <v>160693</v>
          </cell>
          <cell r="AV95">
            <v>163071</v>
          </cell>
          <cell r="AW95">
            <v>166354</v>
          </cell>
          <cell r="AX95">
            <v>167393</v>
          </cell>
          <cell r="AY95">
            <v>169620</v>
          </cell>
          <cell r="AZ95">
            <v>173743</v>
          </cell>
          <cell r="BA95">
            <v>177205</v>
          </cell>
          <cell r="BB95">
            <v>181415</v>
          </cell>
          <cell r="BC95">
            <v>186006</v>
          </cell>
          <cell r="BD95">
            <v>189965</v>
          </cell>
          <cell r="BE95">
            <v>195845</v>
          </cell>
          <cell r="BF95">
            <v>201743</v>
          </cell>
          <cell r="BG95">
            <v>205410</v>
          </cell>
          <cell r="BH95">
            <v>209006</v>
          </cell>
          <cell r="BI95">
            <v>209266</v>
          </cell>
          <cell r="BJ95">
            <v>211488</v>
          </cell>
          <cell r="BK95">
            <v>212780</v>
          </cell>
          <cell r="BL95">
            <v>215678</v>
          </cell>
          <cell r="BM95">
            <v>218215</v>
          </cell>
          <cell r="BN95">
            <v>220194</v>
          </cell>
          <cell r="BO95">
            <v>224699</v>
          </cell>
          <cell r="BP95">
            <v>224842</v>
          </cell>
          <cell r="BQ95">
            <v>227787</v>
          </cell>
          <cell r="BR95">
            <v>228784</v>
          </cell>
          <cell r="BS95">
            <v>228962</v>
          </cell>
          <cell r="BT95">
            <v>222082</v>
          </cell>
          <cell r="BU95">
            <v>219450</v>
          </cell>
          <cell r="BV95">
            <v>212392</v>
          </cell>
          <cell r="BW95">
            <v>212195</v>
          </cell>
          <cell r="BX95">
            <v>212357</v>
          </cell>
          <cell r="BY95">
            <v>212981</v>
          </cell>
          <cell r="BZ95">
            <v>214233</v>
          </cell>
          <cell r="CA95">
            <v>214942</v>
          </cell>
          <cell r="CB95">
            <v>211493</v>
          </cell>
          <cell r="CC95">
            <v>213939</v>
          </cell>
          <cell r="CD95">
            <v>215380</v>
          </cell>
          <cell r="CE95">
            <v>217387</v>
          </cell>
          <cell r="CF95">
            <v>217980</v>
          </cell>
          <cell r="CG95">
            <v>216918</v>
          </cell>
        </row>
        <row r="96">
          <cell r="A96" t="str">
            <v>Магаданская область</v>
          </cell>
          <cell r="B96">
            <v>25179</v>
          </cell>
          <cell r="C96">
            <v>25553</v>
          </cell>
          <cell r="D96">
            <v>25909</v>
          </cell>
          <cell r="E96">
            <v>26268</v>
          </cell>
          <cell r="F96">
            <v>26615</v>
          </cell>
          <cell r="G96">
            <v>26957</v>
          </cell>
          <cell r="H96">
            <v>27487</v>
          </cell>
          <cell r="I96">
            <v>27893</v>
          </cell>
          <cell r="J96">
            <v>28365</v>
          </cell>
          <cell r="K96">
            <v>28495</v>
          </cell>
          <cell r="L96">
            <v>28838</v>
          </cell>
          <cell r="M96">
            <v>29086</v>
          </cell>
          <cell r="N96">
            <v>29220</v>
          </cell>
          <cell r="O96">
            <v>29470</v>
          </cell>
          <cell r="P96">
            <v>29819</v>
          </cell>
          <cell r="Q96">
            <v>29683</v>
          </cell>
          <cell r="R96">
            <v>29824</v>
          </cell>
          <cell r="S96">
            <v>30066</v>
          </cell>
          <cell r="T96">
            <v>30555</v>
          </cell>
          <cell r="U96">
            <v>31237</v>
          </cell>
          <cell r="V96">
            <v>31820</v>
          </cell>
          <cell r="W96">
            <v>32369</v>
          </cell>
          <cell r="X96">
            <v>32394</v>
          </cell>
          <cell r="Y96">
            <v>32953</v>
          </cell>
          <cell r="Z96">
            <v>33335</v>
          </cell>
          <cell r="AA96">
            <v>33872</v>
          </cell>
          <cell r="AB96">
            <v>34495</v>
          </cell>
          <cell r="AC96">
            <v>35023</v>
          </cell>
          <cell r="AD96">
            <v>35630</v>
          </cell>
          <cell r="AE96">
            <v>36574</v>
          </cell>
          <cell r="AF96">
            <v>37481</v>
          </cell>
          <cell r="AG96">
            <v>38473</v>
          </cell>
          <cell r="AH96">
            <v>39286</v>
          </cell>
          <cell r="AI96">
            <v>39998</v>
          </cell>
          <cell r="AJ96">
            <v>40439</v>
          </cell>
          <cell r="AK96">
            <v>41160</v>
          </cell>
          <cell r="AL96">
            <v>41503</v>
          </cell>
          <cell r="AM96">
            <v>41954</v>
          </cell>
          <cell r="AN96">
            <v>41957</v>
          </cell>
          <cell r="AO96">
            <v>41488</v>
          </cell>
          <cell r="AP96">
            <v>41253</v>
          </cell>
          <cell r="AQ96">
            <v>41322</v>
          </cell>
          <cell r="AR96">
            <v>41796</v>
          </cell>
          <cell r="AS96">
            <v>42395</v>
          </cell>
          <cell r="AT96">
            <v>43289</v>
          </cell>
          <cell r="AU96">
            <v>43773</v>
          </cell>
          <cell r="AV96">
            <v>44280</v>
          </cell>
          <cell r="AW96">
            <v>44697</v>
          </cell>
          <cell r="AX96">
            <v>45045</v>
          </cell>
          <cell r="AY96">
            <v>45391</v>
          </cell>
          <cell r="AZ96">
            <v>46005</v>
          </cell>
          <cell r="BA96">
            <v>46430</v>
          </cell>
          <cell r="BB96">
            <v>47303</v>
          </cell>
          <cell r="BC96">
            <v>48212</v>
          </cell>
          <cell r="BD96">
            <v>48902</v>
          </cell>
          <cell r="BE96">
            <v>50227</v>
          </cell>
          <cell r="BF96">
            <v>51347</v>
          </cell>
          <cell r="BG96">
            <v>52293</v>
          </cell>
          <cell r="BH96">
            <v>52775</v>
          </cell>
          <cell r="BI96">
            <v>52082</v>
          </cell>
          <cell r="BJ96">
            <v>52400</v>
          </cell>
          <cell r="BK96">
            <v>52425</v>
          </cell>
          <cell r="BL96">
            <v>52942</v>
          </cell>
          <cell r="BM96">
            <v>53487</v>
          </cell>
          <cell r="BN96">
            <v>54271</v>
          </cell>
          <cell r="BO96">
            <v>55144</v>
          </cell>
          <cell r="BP96">
            <v>55191</v>
          </cell>
          <cell r="BQ96">
            <v>55639</v>
          </cell>
          <cell r="BR96">
            <v>55908</v>
          </cell>
          <cell r="BS96">
            <v>55934</v>
          </cell>
          <cell r="BT96">
            <v>53657</v>
          </cell>
          <cell r="BU96">
            <v>52320</v>
          </cell>
          <cell r="BV96">
            <v>49941</v>
          </cell>
          <cell r="BW96">
            <v>49647</v>
          </cell>
          <cell r="BX96">
            <v>49409</v>
          </cell>
          <cell r="BY96">
            <v>49321</v>
          </cell>
          <cell r="BZ96">
            <v>49441</v>
          </cell>
          <cell r="CA96">
            <v>49208</v>
          </cell>
          <cell r="CB96">
            <v>48558</v>
          </cell>
          <cell r="CC96">
            <v>48822</v>
          </cell>
          <cell r="CD96">
            <v>48969</v>
          </cell>
          <cell r="CE96">
            <v>49203</v>
          </cell>
          <cell r="CF96">
            <v>49241</v>
          </cell>
          <cell r="CG96">
            <v>48789</v>
          </cell>
        </row>
        <row r="97">
          <cell r="A97" t="str">
            <v>Сахалинская область</v>
          </cell>
          <cell r="B97">
            <v>69852</v>
          </cell>
          <cell r="C97">
            <v>70462</v>
          </cell>
          <cell r="D97">
            <v>71646</v>
          </cell>
          <cell r="E97">
            <v>73176</v>
          </cell>
          <cell r="F97">
            <v>74601</v>
          </cell>
          <cell r="G97">
            <v>75800</v>
          </cell>
          <cell r="H97">
            <v>77054</v>
          </cell>
          <cell r="I97">
            <v>78295</v>
          </cell>
          <cell r="J97">
            <v>79623</v>
          </cell>
          <cell r="K97">
            <v>80035</v>
          </cell>
          <cell r="L97">
            <v>81301</v>
          </cell>
          <cell r="M97">
            <v>82431</v>
          </cell>
          <cell r="N97">
            <v>83421</v>
          </cell>
          <cell r="O97">
            <v>84559</v>
          </cell>
          <cell r="P97">
            <v>85999</v>
          </cell>
          <cell r="Q97">
            <v>86664</v>
          </cell>
          <cell r="R97">
            <v>87463</v>
          </cell>
          <cell r="S97">
            <v>88868</v>
          </cell>
          <cell r="T97">
            <v>90578</v>
          </cell>
          <cell r="U97">
            <v>92707</v>
          </cell>
          <cell r="V97">
            <v>94860</v>
          </cell>
          <cell r="W97">
            <v>96888</v>
          </cell>
          <cell r="X97">
            <v>97876</v>
          </cell>
          <cell r="Y97">
            <v>98610</v>
          </cell>
          <cell r="Z97">
            <v>99497</v>
          </cell>
          <cell r="AA97">
            <v>101168</v>
          </cell>
          <cell r="AB97">
            <v>103694</v>
          </cell>
          <cell r="AC97">
            <v>106352</v>
          </cell>
          <cell r="AD97">
            <v>109297</v>
          </cell>
          <cell r="AE97">
            <v>112777</v>
          </cell>
          <cell r="AF97">
            <v>115824</v>
          </cell>
          <cell r="AG97">
            <v>118724</v>
          </cell>
          <cell r="AH97">
            <v>121256</v>
          </cell>
          <cell r="AI97">
            <v>123070</v>
          </cell>
          <cell r="AJ97">
            <v>123795</v>
          </cell>
          <cell r="AK97">
            <v>125559</v>
          </cell>
          <cell r="AL97">
            <v>126746</v>
          </cell>
          <cell r="AM97">
            <v>127990</v>
          </cell>
          <cell r="AN97">
            <v>128354</v>
          </cell>
          <cell r="AO97">
            <v>127627</v>
          </cell>
          <cell r="AP97">
            <v>127372</v>
          </cell>
          <cell r="AQ97">
            <v>128173</v>
          </cell>
          <cell r="AR97">
            <v>129537</v>
          </cell>
          <cell r="AS97">
            <v>130590</v>
          </cell>
          <cell r="AT97">
            <v>132684</v>
          </cell>
          <cell r="AU97">
            <v>134077</v>
          </cell>
          <cell r="AV97">
            <v>135810</v>
          </cell>
          <cell r="AW97">
            <v>136644</v>
          </cell>
          <cell r="AX97">
            <v>137197</v>
          </cell>
          <cell r="AY97">
            <v>138410</v>
          </cell>
          <cell r="AZ97">
            <v>140701</v>
          </cell>
          <cell r="BA97">
            <v>142802</v>
          </cell>
          <cell r="BB97">
            <v>145448</v>
          </cell>
          <cell r="BC97">
            <v>148696</v>
          </cell>
          <cell r="BD97">
            <v>150972</v>
          </cell>
          <cell r="BE97">
            <v>154867</v>
          </cell>
          <cell r="BF97">
            <v>157874</v>
          </cell>
          <cell r="BG97">
            <v>160446</v>
          </cell>
          <cell r="BH97">
            <v>162602</v>
          </cell>
          <cell r="BI97">
            <v>161791</v>
          </cell>
          <cell r="BJ97">
            <v>162320</v>
          </cell>
          <cell r="BK97">
            <v>163098</v>
          </cell>
          <cell r="BL97">
            <v>165279</v>
          </cell>
          <cell r="BM97">
            <v>166737</v>
          </cell>
          <cell r="BN97">
            <v>168428</v>
          </cell>
          <cell r="BO97">
            <v>171348</v>
          </cell>
          <cell r="BP97">
            <v>171989</v>
          </cell>
          <cell r="BQ97">
            <v>174130</v>
          </cell>
          <cell r="BR97">
            <v>174417</v>
          </cell>
          <cell r="BS97">
            <v>174174</v>
          </cell>
          <cell r="BT97">
            <v>171564</v>
          </cell>
          <cell r="BU97">
            <v>168841</v>
          </cell>
          <cell r="BV97">
            <v>166708</v>
          </cell>
          <cell r="BW97">
            <v>165983</v>
          </cell>
          <cell r="BX97">
            <v>166127</v>
          </cell>
          <cell r="BY97">
            <v>166671</v>
          </cell>
          <cell r="BZ97">
            <v>167923</v>
          </cell>
          <cell r="CA97">
            <v>168527</v>
          </cell>
          <cell r="CB97">
            <v>167926</v>
          </cell>
          <cell r="CC97">
            <v>169733</v>
          </cell>
          <cell r="CD97">
            <v>170726</v>
          </cell>
          <cell r="CE97">
            <v>172299</v>
          </cell>
          <cell r="CF97">
            <v>172542</v>
          </cell>
          <cell r="CG97">
            <v>171930</v>
          </cell>
        </row>
        <row r="98">
          <cell r="A98" t="str">
            <v>Еврейская автономная область</v>
          </cell>
          <cell r="B98">
            <v>14133</v>
          </cell>
          <cell r="C98">
            <v>14318</v>
          </cell>
          <cell r="D98">
            <v>14537</v>
          </cell>
          <cell r="E98">
            <v>14769</v>
          </cell>
          <cell r="F98">
            <v>15013</v>
          </cell>
          <cell r="G98">
            <v>15215</v>
          </cell>
          <cell r="H98">
            <v>15527</v>
          </cell>
          <cell r="I98">
            <v>15826</v>
          </cell>
          <cell r="J98">
            <v>16041</v>
          </cell>
          <cell r="K98">
            <v>16248</v>
          </cell>
          <cell r="L98">
            <v>16390</v>
          </cell>
          <cell r="M98">
            <v>16470</v>
          </cell>
          <cell r="N98">
            <v>16598</v>
          </cell>
          <cell r="O98">
            <v>16709</v>
          </cell>
          <cell r="P98">
            <v>16982</v>
          </cell>
          <cell r="Q98">
            <v>16941</v>
          </cell>
          <cell r="R98">
            <v>17071</v>
          </cell>
          <cell r="S98">
            <v>17128</v>
          </cell>
          <cell r="T98">
            <v>17330</v>
          </cell>
          <cell r="U98">
            <v>17636</v>
          </cell>
          <cell r="V98">
            <v>17820</v>
          </cell>
          <cell r="W98">
            <v>18051</v>
          </cell>
          <cell r="X98">
            <v>18204</v>
          </cell>
          <cell r="Y98">
            <v>18262</v>
          </cell>
          <cell r="Z98">
            <v>18417</v>
          </cell>
          <cell r="AA98">
            <v>18552</v>
          </cell>
          <cell r="AB98">
            <v>18855</v>
          </cell>
          <cell r="AC98">
            <v>19136</v>
          </cell>
          <cell r="AD98">
            <v>19470</v>
          </cell>
          <cell r="AE98">
            <v>19833</v>
          </cell>
          <cell r="AF98">
            <v>20229</v>
          </cell>
          <cell r="AG98">
            <v>20538</v>
          </cell>
          <cell r="AH98">
            <v>20815</v>
          </cell>
          <cell r="AI98">
            <v>21019</v>
          </cell>
          <cell r="AJ98">
            <v>21227</v>
          </cell>
          <cell r="AK98">
            <v>21338</v>
          </cell>
          <cell r="AL98">
            <v>21601</v>
          </cell>
          <cell r="AM98">
            <v>21914</v>
          </cell>
          <cell r="AN98">
            <v>21898</v>
          </cell>
          <cell r="AO98">
            <v>21715</v>
          </cell>
          <cell r="AP98">
            <v>21693</v>
          </cell>
          <cell r="AQ98">
            <v>21752</v>
          </cell>
          <cell r="AR98">
            <v>21975</v>
          </cell>
          <cell r="AS98">
            <v>22144</v>
          </cell>
          <cell r="AT98">
            <v>22510</v>
          </cell>
          <cell r="AU98">
            <v>22796</v>
          </cell>
          <cell r="AV98">
            <v>23100</v>
          </cell>
          <cell r="AW98">
            <v>23359</v>
          </cell>
          <cell r="AX98">
            <v>23449</v>
          </cell>
          <cell r="AY98">
            <v>23586</v>
          </cell>
          <cell r="AZ98">
            <v>24065</v>
          </cell>
          <cell r="BA98">
            <v>24372</v>
          </cell>
          <cell r="BB98">
            <v>25033</v>
          </cell>
          <cell r="BC98">
            <v>25456</v>
          </cell>
          <cell r="BD98">
            <v>25943</v>
          </cell>
          <cell r="BE98">
            <v>26802</v>
          </cell>
          <cell r="BF98">
            <v>27518</v>
          </cell>
          <cell r="BG98">
            <v>27914</v>
          </cell>
          <cell r="BH98">
            <v>28143</v>
          </cell>
          <cell r="BI98">
            <v>27903</v>
          </cell>
          <cell r="BJ98">
            <v>28135</v>
          </cell>
          <cell r="BK98">
            <v>28364</v>
          </cell>
          <cell r="BL98">
            <v>28854</v>
          </cell>
          <cell r="BM98">
            <v>29367</v>
          </cell>
          <cell r="BN98">
            <v>29889</v>
          </cell>
          <cell r="BO98">
            <v>30513</v>
          </cell>
          <cell r="BP98">
            <v>30727</v>
          </cell>
          <cell r="BQ98">
            <v>31165</v>
          </cell>
          <cell r="BR98">
            <v>31308</v>
          </cell>
          <cell r="BS98">
            <v>31205</v>
          </cell>
          <cell r="BT98">
            <v>29847</v>
          </cell>
          <cell r="BU98">
            <v>29276</v>
          </cell>
          <cell r="BV98">
            <v>28520</v>
          </cell>
          <cell r="BW98">
            <v>28462</v>
          </cell>
          <cell r="BX98">
            <v>28438</v>
          </cell>
          <cell r="BY98">
            <v>28373</v>
          </cell>
          <cell r="BZ98">
            <v>28364</v>
          </cell>
          <cell r="CA98">
            <v>28197</v>
          </cell>
          <cell r="CB98">
            <v>28011</v>
          </cell>
          <cell r="CC98">
            <v>28260</v>
          </cell>
          <cell r="CD98">
            <v>28334</v>
          </cell>
          <cell r="CE98">
            <v>28389</v>
          </cell>
          <cell r="CF98">
            <v>28415</v>
          </cell>
          <cell r="CG98">
            <v>28321</v>
          </cell>
        </row>
        <row r="99">
          <cell r="A99" t="str">
            <v>Чукотский автономный округ</v>
          </cell>
          <cell r="B99">
            <v>7223</v>
          </cell>
          <cell r="C99">
            <v>7243</v>
          </cell>
          <cell r="D99">
            <v>7316</v>
          </cell>
          <cell r="E99">
            <v>7471</v>
          </cell>
          <cell r="F99">
            <v>7708</v>
          </cell>
          <cell r="G99">
            <v>8039</v>
          </cell>
          <cell r="H99">
            <v>8358</v>
          </cell>
          <cell r="I99">
            <v>8650</v>
          </cell>
          <cell r="J99">
            <v>8921</v>
          </cell>
          <cell r="K99">
            <v>9020</v>
          </cell>
          <cell r="L99">
            <v>9117</v>
          </cell>
          <cell r="M99">
            <v>9078</v>
          </cell>
          <cell r="N99">
            <v>9126</v>
          </cell>
          <cell r="O99">
            <v>9203</v>
          </cell>
          <cell r="P99">
            <v>9271</v>
          </cell>
          <cell r="Q99">
            <v>9289</v>
          </cell>
          <cell r="R99">
            <v>9349</v>
          </cell>
          <cell r="S99">
            <v>9575</v>
          </cell>
          <cell r="T99">
            <v>9957</v>
          </cell>
          <cell r="U99">
            <v>10379</v>
          </cell>
          <cell r="V99">
            <v>10693</v>
          </cell>
          <cell r="W99">
            <v>10915</v>
          </cell>
          <cell r="X99">
            <v>11079</v>
          </cell>
          <cell r="Y99">
            <v>11055</v>
          </cell>
          <cell r="Z99">
            <v>11148</v>
          </cell>
          <cell r="AA99">
            <v>11248</v>
          </cell>
          <cell r="AB99">
            <v>11479</v>
          </cell>
          <cell r="AC99">
            <v>11720</v>
          </cell>
          <cell r="AD99">
            <v>12023</v>
          </cell>
          <cell r="AE99">
            <v>12500</v>
          </cell>
          <cell r="AF99">
            <v>12992</v>
          </cell>
          <cell r="AG99">
            <v>13438</v>
          </cell>
          <cell r="AH99">
            <v>13721</v>
          </cell>
          <cell r="AI99">
            <v>13783</v>
          </cell>
          <cell r="AJ99">
            <v>13869</v>
          </cell>
          <cell r="AK99">
            <v>13874</v>
          </cell>
          <cell r="AL99">
            <v>13940</v>
          </cell>
          <cell r="AM99">
            <v>13975</v>
          </cell>
          <cell r="AN99">
            <v>13947</v>
          </cell>
          <cell r="AO99">
            <v>13831</v>
          </cell>
          <cell r="AP99">
            <v>13831</v>
          </cell>
          <cell r="AQ99">
            <v>14024</v>
          </cell>
          <cell r="AR99">
            <v>14323</v>
          </cell>
          <cell r="AS99">
            <v>14633</v>
          </cell>
          <cell r="AT99">
            <v>14941</v>
          </cell>
          <cell r="AU99">
            <v>15140</v>
          </cell>
          <cell r="AV99">
            <v>15279</v>
          </cell>
          <cell r="AW99">
            <v>15409</v>
          </cell>
          <cell r="AX99">
            <v>15463</v>
          </cell>
          <cell r="AY99">
            <v>15533</v>
          </cell>
          <cell r="AZ99">
            <v>15758</v>
          </cell>
          <cell r="BA99">
            <v>15893</v>
          </cell>
          <cell r="BB99">
            <v>16274</v>
          </cell>
          <cell r="BC99">
            <v>17045</v>
          </cell>
          <cell r="BD99">
            <v>17390</v>
          </cell>
          <cell r="BE99">
            <v>18199</v>
          </cell>
          <cell r="BF99">
            <v>18876</v>
          </cell>
          <cell r="BG99">
            <v>19231</v>
          </cell>
          <cell r="BH99">
            <v>19352</v>
          </cell>
          <cell r="BI99">
            <v>19009</v>
          </cell>
          <cell r="BJ99">
            <v>19036</v>
          </cell>
          <cell r="BK99">
            <v>18959</v>
          </cell>
          <cell r="BL99">
            <v>19055</v>
          </cell>
          <cell r="BM99">
            <v>19156</v>
          </cell>
          <cell r="BN99">
            <v>19513</v>
          </cell>
          <cell r="BO99">
            <v>19944</v>
          </cell>
          <cell r="BP99">
            <v>20070</v>
          </cell>
          <cell r="BQ99">
            <v>20363</v>
          </cell>
          <cell r="BR99">
            <v>20412</v>
          </cell>
          <cell r="BS99">
            <v>20301</v>
          </cell>
          <cell r="BT99">
            <v>20383</v>
          </cell>
          <cell r="BU99">
            <v>20004</v>
          </cell>
          <cell r="BV99">
            <v>20323</v>
          </cell>
          <cell r="BW99">
            <v>20144</v>
          </cell>
          <cell r="BX99">
            <v>19961</v>
          </cell>
          <cell r="BY99">
            <v>19835</v>
          </cell>
          <cell r="BZ99">
            <v>19891</v>
          </cell>
          <cell r="CA99">
            <v>19954</v>
          </cell>
          <cell r="CB99">
            <v>19875</v>
          </cell>
          <cell r="CC99">
            <v>20106</v>
          </cell>
          <cell r="CD99">
            <v>20144</v>
          </cell>
          <cell r="CE99">
            <v>20205</v>
          </cell>
          <cell r="CF99">
            <v>20248</v>
          </cell>
          <cell r="CG99">
            <v>19904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7"/>
  <sheetViews>
    <sheetView workbookViewId="0">
      <pane xSplit="1" ySplit="1" topLeftCell="CV2" activePane="bottomRight" state="frozen"/>
      <selection pane="topRight" activeCell="B1" sqref="B1"/>
      <selection pane="bottomLeft" activeCell="A2" sqref="A2"/>
      <selection pane="bottomRight" activeCell="DG5" sqref="DG5"/>
    </sheetView>
  </sheetViews>
  <sheetFormatPr defaultColWidth="9.140625" defaultRowHeight="15.75" x14ac:dyDescent="0.25"/>
  <cols>
    <col min="1" max="1" width="33.140625" style="1" customWidth="1"/>
    <col min="2" max="26" width="16.42578125" style="1" customWidth="1"/>
    <col min="27" max="27" width="14.28515625" style="1" customWidth="1"/>
    <col min="28" max="71" width="11.28515625" style="1" bestFit="1" customWidth="1"/>
    <col min="72" max="73" width="11.85546875" style="1" customWidth="1"/>
    <col min="74" max="74" width="12.5703125" style="1" customWidth="1"/>
    <col min="75" max="76" width="11.42578125" style="1" customWidth="1"/>
    <col min="77" max="78" width="11.140625" style="1" customWidth="1"/>
    <col min="79" max="79" width="12" style="1" customWidth="1"/>
    <col min="80" max="80" width="11.42578125" style="1" customWidth="1"/>
    <col min="81" max="86" width="15.28515625" style="1" customWidth="1"/>
    <col min="87" max="87" width="13.28515625" style="1" customWidth="1"/>
    <col min="88" max="90" width="14.42578125" style="1" customWidth="1"/>
    <col min="91" max="91" width="11.28515625" style="1" bestFit="1" customWidth="1"/>
    <col min="92" max="92" width="12.140625" style="1" customWidth="1"/>
    <col min="93" max="93" width="14.140625" style="1" customWidth="1"/>
    <col min="94" max="94" width="14.42578125" style="1" customWidth="1"/>
    <col min="95" max="95" width="14.140625" style="1" customWidth="1"/>
    <col min="96" max="96" width="13.7109375" style="1" customWidth="1"/>
    <col min="97" max="98" width="13.85546875" style="1" customWidth="1"/>
    <col min="99" max="99" width="13.140625" style="1" customWidth="1"/>
    <col min="100" max="100" width="14.28515625" style="1" customWidth="1"/>
    <col min="101" max="101" width="13.28515625" style="1" customWidth="1"/>
    <col min="102" max="102" width="12.42578125" style="1" customWidth="1"/>
    <col min="103" max="103" width="13" style="1" customWidth="1"/>
    <col min="104" max="104" width="12.7109375" style="1" customWidth="1"/>
    <col min="105" max="105" width="14" style="1" customWidth="1"/>
    <col min="106" max="106" width="14.28515625" style="1" customWidth="1"/>
    <col min="107" max="114" width="13.7109375" style="1" customWidth="1"/>
    <col min="115" max="16384" width="9.140625" style="1"/>
  </cols>
  <sheetData>
    <row r="1" spans="1:110" x14ac:dyDescent="0.25">
      <c r="B1" s="2">
        <v>42736</v>
      </c>
      <c r="C1" s="2">
        <v>42767</v>
      </c>
      <c r="D1" s="2">
        <v>42795</v>
      </c>
      <c r="E1" s="2">
        <v>42826</v>
      </c>
      <c r="F1" s="2">
        <v>42856</v>
      </c>
      <c r="G1" s="2">
        <v>42887</v>
      </c>
      <c r="H1" s="2">
        <v>42917</v>
      </c>
      <c r="I1" s="2">
        <v>42948</v>
      </c>
      <c r="J1" s="2">
        <v>42979</v>
      </c>
      <c r="K1" s="2">
        <v>43009</v>
      </c>
      <c r="L1" s="2">
        <v>43040</v>
      </c>
      <c r="M1" s="2">
        <v>43070</v>
      </c>
      <c r="N1" s="2">
        <v>43101</v>
      </c>
      <c r="O1" s="2">
        <v>43132</v>
      </c>
      <c r="P1" s="2">
        <v>43160</v>
      </c>
      <c r="Q1" s="2">
        <v>43191</v>
      </c>
      <c r="R1" s="2">
        <v>43221</v>
      </c>
      <c r="S1" s="2">
        <v>43252</v>
      </c>
      <c r="T1" s="2">
        <v>43282</v>
      </c>
      <c r="U1" s="2">
        <v>43313</v>
      </c>
      <c r="V1" s="2">
        <v>43344</v>
      </c>
      <c r="W1" s="2">
        <v>43374</v>
      </c>
      <c r="X1" s="2">
        <v>43405</v>
      </c>
      <c r="Y1" s="2">
        <v>43435</v>
      </c>
      <c r="Z1" s="2">
        <v>43466</v>
      </c>
      <c r="AA1" s="3">
        <v>43497</v>
      </c>
      <c r="AB1" s="3">
        <v>43525</v>
      </c>
      <c r="AC1" s="3">
        <v>43556</v>
      </c>
      <c r="AD1" s="3">
        <v>43586</v>
      </c>
      <c r="AE1" s="3">
        <v>43617</v>
      </c>
      <c r="AF1" s="3">
        <v>43647</v>
      </c>
      <c r="AG1" s="3">
        <v>43678</v>
      </c>
      <c r="AH1" s="3">
        <v>43709</v>
      </c>
      <c r="AI1" s="3">
        <v>43739</v>
      </c>
      <c r="AJ1" s="3">
        <v>43770</v>
      </c>
      <c r="AK1" s="3">
        <v>43800</v>
      </c>
      <c r="AL1" s="3">
        <v>43831</v>
      </c>
      <c r="AM1" s="3">
        <v>43862</v>
      </c>
      <c r="AN1" s="3">
        <v>43891</v>
      </c>
      <c r="AO1" s="3">
        <v>43922</v>
      </c>
      <c r="AP1" s="3">
        <v>43952</v>
      </c>
      <c r="AQ1" s="3">
        <v>43983</v>
      </c>
      <c r="AR1" s="3">
        <v>44013</v>
      </c>
      <c r="AS1" s="3">
        <v>44044</v>
      </c>
      <c r="AT1" s="3">
        <v>44075</v>
      </c>
      <c r="AU1" s="3">
        <v>44105</v>
      </c>
      <c r="AV1" s="3">
        <v>44136</v>
      </c>
      <c r="AW1" s="3">
        <v>44166</v>
      </c>
      <c r="AX1" s="3">
        <v>44197</v>
      </c>
      <c r="AY1" s="3">
        <v>44228</v>
      </c>
      <c r="AZ1" s="3">
        <v>44256</v>
      </c>
      <c r="BA1" s="3">
        <v>44287</v>
      </c>
      <c r="BB1" s="3">
        <v>44317</v>
      </c>
      <c r="BC1" s="3">
        <v>44348</v>
      </c>
      <c r="BD1" s="3">
        <v>44378</v>
      </c>
      <c r="BE1" s="3">
        <v>44409</v>
      </c>
      <c r="BF1" s="3">
        <v>44440</v>
      </c>
      <c r="BG1" s="3">
        <v>44470</v>
      </c>
      <c r="BH1" s="3">
        <v>44501</v>
      </c>
      <c r="BI1" s="3">
        <v>44531</v>
      </c>
      <c r="BJ1" s="3">
        <v>44562</v>
      </c>
      <c r="BK1" s="3">
        <v>44593</v>
      </c>
      <c r="BL1" s="3">
        <v>44621</v>
      </c>
      <c r="BM1" s="3">
        <v>44652</v>
      </c>
      <c r="BN1" s="3">
        <v>44682</v>
      </c>
      <c r="BO1" s="3">
        <v>44713</v>
      </c>
      <c r="BP1" s="3">
        <v>44743</v>
      </c>
      <c r="BQ1" s="3">
        <v>44774</v>
      </c>
      <c r="BR1" s="3">
        <v>44805</v>
      </c>
      <c r="BS1" s="3">
        <v>44835</v>
      </c>
      <c r="BT1" s="3">
        <v>44866</v>
      </c>
      <c r="BU1" s="3">
        <v>44896</v>
      </c>
      <c r="BV1" s="3">
        <v>44927</v>
      </c>
      <c r="BW1" s="3">
        <v>44958</v>
      </c>
      <c r="BX1" s="3">
        <v>44986</v>
      </c>
      <c r="BY1" s="3">
        <v>45017</v>
      </c>
      <c r="BZ1" s="3">
        <v>45047</v>
      </c>
      <c r="CA1" s="3">
        <v>45078</v>
      </c>
      <c r="CB1" s="3">
        <v>45108</v>
      </c>
      <c r="CC1" s="3">
        <v>45139</v>
      </c>
      <c r="CD1" s="3">
        <v>45170</v>
      </c>
      <c r="CE1" s="3">
        <v>45200</v>
      </c>
      <c r="CF1" s="3">
        <v>45231</v>
      </c>
      <c r="CG1" s="3">
        <v>45261</v>
      </c>
      <c r="CH1" s="3">
        <v>45292</v>
      </c>
      <c r="CI1" s="3">
        <v>45323</v>
      </c>
      <c r="CJ1" s="3">
        <v>45352</v>
      </c>
      <c r="CK1" s="3">
        <v>45383</v>
      </c>
      <c r="CL1" s="3">
        <v>45413</v>
      </c>
      <c r="CM1" s="3">
        <v>45444</v>
      </c>
      <c r="CN1" s="3">
        <v>45474</v>
      </c>
      <c r="CO1" s="3">
        <v>45505</v>
      </c>
      <c r="CP1" s="3">
        <v>45536</v>
      </c>
      <c r="CQ1" s="16">
        <v>45566</v>
      </c>
      <c r="CR1" s="16">
        <v>45597</v>
      </c>
      <c r="CS1" s="16">
        <v>45627</v>
      </c>
      <c r="CT1" s="16">
        <v>45658</v>
      </c>
      <c r="CU1" s="16">
        <v>45689</v>
      </c>
      <c r="CV1" s="16">
        <v>45717</v>
      </c>
      <c r="CW1" s="16">
        <v>45748</v>
      </c>
      <c r="CX1" s="16">
        <v>45778</v>
      </c>
      <c r="CY1" s="16">
        <v>45809</v>
      </c>
      <c r="CZ1" s="16">
        <v>45839</v>
      </c>
      <c r="DA1" s="16">
        <v>45870</v>
      </c>
      <c r="DB1" s="16">
        <v>45901</v>
      </c>
      <c r="DC1" s="16">
        <v>45931</v>
      </c>
      <c r="DD1" s="16">
        <v>45962</v>
      </c>
      <c r="DE1" s="16">
        <v>45992</v>
      </c>
      <c r="DF1" s="16">
        <v>46023</v>
      </c>
    </row>
    <row r="2" spans="1:110" x14ac:dyDescent="0.25">
      <c r="A2" s="4" t="s">
        <v>0</v>
      </c>
      <c r="B2" s="5">
        <v>10773733.025</v>
      </c>
      <c r="C2" s="5">
        <v>10734469.039000001</v>
      </c>
      <c r="D2" s="5">
        <v>10740028.972999999</v>
      </c>
      <c r="E2" s="5">
        <v>10837489.899</v>
      </c>
      <c r="F2" s="5">
        <v>10948557.699999999</v>
      </c>
      <c r="G2" s="5">
        <v>11027949.262</v>
      </c>
      <c r="H2" s="5">
        <v>11151067.459000001</v>
      </c>
      <c r="I2" s="5">
        <v>11295165.698000001</v>
      </c>
      <c r="J2" s="5">
        <v>11477550.494000001</v>
      </c>
      <c r="K2" s="5">
        <v>11629176.459000001</v>
      </c>
      <c r="L2" s="5">
        <v>11774134.743000001</v>
      </c>
      <c r="M2" s="5">
        <v>11964560.790999999</v>
      </c>
      <c r="N2" s="5">
        <v>12135449.478</v>
      </c>
      <c r="O2" s="5">
        <v>12220613.096999999</v>
      </c>
      <c r="P2" s="5">
        <v>12333624.282</v>
      </c>
      <c r="Q2" s="5">
        <v>12530011.355</v>
      </c>
      <c r="R2" s="5">
        <v>12763936.942</v>
      </c>
      <c r="S2" s="5">
        <v>13015321.585000001</v>
      </c>
      <c r="T2" s="5">
        <v>13252497.756999999</v>
      </c>
      <c r="U2" s="5">
        <v>13523207.615</v>
      </c>
      <c r="V2" s="5">
        <v>13853701.067</v>
      </c>
      <c r="W2" s="5">
        <v>14133802.738</v>
      </c>
      <c r="X2" s="5">
        <v>14372996.533</v>
      </c>
      <c r="Y2" s="5">
        <v>14690359.841</v>
      </c>
      <c r="Z2" s="5">
        <v>14856624.631999999</v>
      </c>
      <c r="AA2" s="5">
        <f>VLOOKUP("*Российская*",[1]итого!$1:$1048576,COLUMN(B3),0)</f>
        <v>15005779</v>
      </c>
      <c r="AB2" s="5">
        <f>VLOOKUP("*Российская*",[1]итого!$1:$1048576,COLUMN(C3),0)</f>
        <v>15190019</v>
      </c>
      <c r="AC2" s="5">
        <f>VLOOKUP("*Российская*",[1]итого!$1:$1048576,COLUMN(D3),0)</f>
        <v>15449315</v>
      </c>
      <c r="AD2" s="5">
        <f>VLOOKUP("*Российская*",[1]итого!$1:$1048576,COLUMN(E3),0)</f>
        <v>15761207</v>
      </c>
      <c r="AE2" s="5">
        <f>VLOOKUP("*Российская*",[1]итого!$1:$1048576,COLUMN(F3),0)</f>
        <v>16014846</v>
      </c>
      <c r="AF2" s="5">
        <f>VLOOKUP("*Российская*",[1]итого!$1:$1048576,COLUMN(G3),0)</f>
        <v>16242106</v>
      </c>
      <c r="AG2" s="5">
        <f>VLOOKUP("*Российская*",[1]итого!$1:$1048576,COLUMN(H3),0)</f>
        <v>16441352</v>
      </c>
      <c r="AH2" s="5">
        <f>VLOOKUP("*Российская*",[1]итого!$1:$1048576,COLUMN(I3),0)</f>
        <v>16745367</v>
      </c>
      <c r="AI2" s="5">
        <f>VLOOKUP("*Российская*",[1]итого!$1:$1048576,COLUMN(J3),0)</f>
        <v>17016514</v>
      </c>
      <c r="AJ2" s="5">
        <f>VLOOKUP("*Российская*",[1]итого!$1:$1048576,COLUMN(K3),0)</f>
        <v>17159230</v>
      </c>
      <c r="AK2" s="5">
        <f>VLOOKUP("*Российская*",[1]итого!$1:$1048576,COLUMN(L3),0)</f>
        <v>17386131</v>
      </c>
      <c r="AL2" s="5">
        <f>VLOOKUP("*Российская*",[1]итого!$1:$1048576,COLUMN(M3),0)</f>
        <v>17564174</v>
      </c>
      <c r="AM2" s="5">
        <f>VLOOKUP("*Российская*",[1]итого!$1:$1048576,COLUMN(N3),0)</f>
        <v>17704026</v>
      </c>
      <c r="AN2" s="5">
        <f>VLOOKUP("*Российская*",[1]итого!$1:$1048576,COLUMN(O3),0)</f>
        <v>17916773</v>
      </c>
      <c r="AO2" s="5">
        <f>VLOOKUP("*Российская*",[1]итого!$1:$1048576,COLUMN(P3),0)</f>
        <v>18219292</v>
      </c>
      <c r="AP2" s="5">
        <f>VLOOKUP("*Российская*",[1]итого!$1:$1048576,COLUMN(Q3),0)</f>
        <v>18085341</v>
      </c>
      <c r="AQ2" s="5">
        <f>VLOOKUP("*Российская*",[1]итого!$1:$1048576,COLUMN(R3),0)</f>
        <v>18105602</v>
      </c>
      <c r="AR2" s="5">
        <f>VLOOKUP("*Российская*",[1]итого!$1:$1048576,COLUMN(S3),0)</f>
        <v>18283966</v>
      </c>
      <c r="AS2" s="5">
        <f>VLOOKUP("*Российская*",[1]итого!$1:$1048576,COLUMN(T3),0)</f>
        <v>18569191</v>
      </c>
      <c r="AT2" s="5">
        <f>VLOOKUP("*Российская*",[1]итого!$1:$1048576,COLUMN(U3),0)</f>
        <v>18929530</v>
      </c>
      <c r="AU2" s="5">
        <f>VLOOKUP("*Российская*",[1]итого!$1:$1048576,COLUMN(V3),0)</f>
        <v>19284924</v>
      </c>
      <c r="AV2" s="5">
        <f>VLOOKUP("*Российская*",[1]итого!$1:$1048576,COLUMN(W3),0)</f>
        <v>19670887</v>
      </c>
      <c r="AW2" s="5">
        <f>VLOOKUP("*Российская*",[1]итого!$1:$1048576,COLUMN(X3),0)</f>
        <v>19799600</v>
      </c>
      <c r="AX2" s="5">
        <f>VLOOKUP("*Российская*",[1]итого!$1:$1048576,COLUMN(Y3),0)</f>
        <v>19925665</v>
      </c>
      <c r="AY2" s="5">
        <f>VLOOKUP("*Российская*",[1]итого!$1:$1048576,COLUMN(Z3),0)</f>
        <v>20086737</v>
      </c>
      <c r="AZ2" s="5">
        <f>VLOOKUP("*Российская*",[1]итого!$1:$1048576,COLUMN(AA3),0)</f>
        <v>20375898</v>
      </c>
      <c r="BA2" s="5">
        <f>VLOOKUP("*Российская*",[1]итого!$1:$1048576,COLUMN(AB3),0)</f>
        <v>20813283</v>
      </c>
      <c r="BB2" s="5">
        <f>VLOOKUP("*Российская*",[1]итого!$1:$1048576,COLUMN(AC3),0)</f>
        <v>21252394</v>
      </c>
      <c r="BC2" s="5">
        <f>VLOOKUP("*Российская*",[1]итого!$1:$1048576,COLUMN(AD3),0)</f>
        <v>21716466</v>
      </c>
      <c r="BD2" s="5">
        <f>VLOOKUP("*Российская*",[1]итого!$1:$1048576,COLUMN(AE3),0)</f>
        <v>22246726</v>
      </c>
      <c r="BE2" s="5">
        <f>VLOOKUP("*Российская*",[1]итого!$1:$1048576,COLUMN(AF3),0)</f>
        <v>22639709</v>
      </c>
      <c r="BF2" s="5">
        <f>VLOOKUP("*Российская*",[1]итого!$1:$1048576,COLUMN(AG3),0)</f>
        <v>23097365</v>
      </c>
      <c r="BG2" s="5">
        <f>VLOOKUP("*Российская*",[1]итого!$1:$1048576,COLUMN(AH3),0)</f>
        <v>23532034</v>
      </c>
      <c r="BH2" s="5">
        <f>VLOOKUP("*Российская*",[1]итого!$1:$1048576,COLUMN(AI3),0)</f>
        <v>23902365</v>
      </c>
      <c r="BI2" s="5">
        <f>VLOOKUP("*Российская*",[1]итого!$1:$1048576,COLUMN(AJ3),0)</f>
        <v>24121739</v>
      </c>
      <c r="BJ2" s="5">
        <f>VLOOKUP("*Российская*",[1]итого!$1:$1048576,COLUMN(AK3),0)</f>
        <v>24479744</v>
      </c>
      <c r="BK2" s="5">
        <f>VLOOKUP("*Российская*",[1]итого!$1:$1048576,COLUMN(AL3),0)</f>
        <v>24725702</v>
      </c>
      <c r="BL2" s="5">
        <f>VLOOKUP("*Российская*",[1]итого!$1:$1048576,COLUMN(AM3),0)</f>
        <v>25165054</v>
      </c>
      <c r="BM2" s="5">
        <f>VLOOKUP("*Российская*",[1]итого!$1:$1048576,COLUMN(AN3),0)</f>
        <v>25193666</v>
      </c>
      <c r="BN2" s="5">
        <f>VLOOKUP("*Российская*",[1]итого!$1:$1048576,COLUMN(AO3),0)</f>
        <v>24962647</v>
      </c>
      <c r="BO2" s="5">
        <f>VLOOKUP("*Российская*",[1]итого!$1:$1048576,COLUMN(AP3),0)</f>
        <v>24891462</v>
      </c>
      <c r="BP2" s="5">
        <f>VLOOKUP("*Российская*",[1]итого!$1:$1048576,COLUMN(AQ3),0)</f>
        <v>24993365</v>
      </c>
      <c r="BQ2" s="5">
        <f>VLOOKUP("*Российская*",[1]итого!$1:$1048576,COLUMN(AR3),0)</f>
        <v>25247935</v>
      </c>
      <c r="BR2" s="5">
        <f>VLOOKUP("*Российская*",[1]итого!$1:$1048576,COLUMN(AS3),0)</f>
        <v>25526493</v>
      </c>
      <c r="BS2" s="5">
        <f>VLOOKUP("*Российская*",[1]итого!$1:$1048576,COLUMN(AT3),0)</f>
        <v>25946336</v>
      </c>
      <c r="BT2" s="5">
        <f>VLOOKUP("*Российская*",[1]итого!$1:$1048576,COLUMN(AU3),0)</f>
        <v>26216720</v>
      </c>
      <c r="BU2" s="5">
        <f>VLOOKUP("*Российская*",[1]итого!$1:$1048576,COLUMN(AV3),0)</f>
        <v>26538592</v>
      </c>
      <c r="BV2" s="5">
        <f>VLOOKUP("*Российская*",[1]итого!$1:$1048576,COLUMN(AW3),0)</f>
        <v>26869679</v>
      </c>
      <c r="BW2" s="5">
        <f>VLOOKUP("*Российская*",[1]итого!$1:$1048576,COLUMN(AX3),0)</f>
        <v>27034176</v>
      </c>
      <c r="BX2" s="5">
        <f>VLOOKUP("*Российская*",[1]итого!$1:$1048576,COLUMN(AY3),0)</f>
        <v>27311746</v>
      </c>
      <c r="BY2" s="5">
        <f>VLOOKUP("*Российская*",[1]итого!$1:$1048576,COLUMN(AZ3),0)</f>
        <v>27808293</v>
      </c>
      <c r="BZ2" s="5">
        <f>VLOOKUP("*Российская*",[1]итого!$1:$1048576,COLUMN(BA3),0)</f>
        <v>28301704</v>
      </c>
      <c r="CA2" s="5">
        <f>VLOOKUP("*Российская*",[1]итого!$1:$1048576,COLUMN(BB3),0)</f>
        <v>28875219</v>
      </c>
      <c r="CB2" s="5">
        <f>VLOOKUP("*Российская*",[1]итого!$1:$1048576,COLUMN(BC3),0)</f>
        <v>29489943</v>
      </c>
      <c r="CC2" s="5">
        <f>VLOOKUP("*Российская*",[1]итого!$1:$1048576,COLUMN(BD3),0)</f>
        <v>30025252</v>
      </c>
      <c r="CD2" s="5">
        <f>VLOOKUP("*Российская*",[1]итого!$1:$1048576,COLUMN(BE3),0)</f>
        <v>31009718</v>
      </c>
      <c r="CE2" s="5">
        <f>VLOOKUP("*Российская*",[1]итого!$1:$1048576,COLUMN(BF3),0)</f>
        <v>31936015</v>
      </c>
      <c r="CF2" s="5">
        <f>VLOOKUP("*Российская*",[1]итого!$1:$1048576,COLUMN(BG3),0)</f>
        <v>32653774</v>
      </c>
      <c r="CG2" s="5">
        <f>VLOOKUP("*Российская*",[1]итого!$1:$1048576,COLUMN(BH3),0)</f>
        <v>33114086</v>
      </c>
      <c r="CH2" s="5">
        <f>VLOOKUP("*Российская*",[1]итого!$1:$1048576,COLUMN(BI3),0)</f>
        <v>33161519</v>
      </c>
      <c r="CI2" s="5">
        <f>VLOOKUP("*Российская*",[1]итого!$1:$1048576,COLUMN(BJ3),0)</f>
        <v>33400964</v>
      </c>
      <c r="CJ2" s="5">
        <f>VLOOKUP("*Российская*",[1]итого!$1:$1048576,COLUMN(BK3),0)</f>
        <v>33680785</v>
      </c>
      <c r="CK2" s="5">
        <f>VLOOKUP("*Российская*",[1]итого!$1:$1048576,COLUMN(BL3),0)</f>
        <v>34247228</v>
      </c>
      <c r="CL2" s="5">
        <f>VLOOKUP("*Российская*",[1]итого!$1:$1048576,COLUMN(BM3),0)</f>
        <v>34697724</v>
      </c>
      <c r="CM2" s="5">
        <f>VLOOKUP("*Российская*",[1]итого!$1:$1048576,COLUMN(BN3),0)</f>
        <v>35221343</v>
      </c>
      <c r="CN2" s="5">
        <f>VLOOKUP("*Российская*",[1]итого!$1:$1048576,COLUMN(BO3),0)</f>
        <v>36046250</v>
      </c>
      <c r="CO2" s="5">
        <f>VLOOKUP("*Российская*",[1]итого!$1:$1048576,COLUMN(BP3),0)</f>
        <v>36078672</v>
      </c>
      <c r="CP2" s="5">
        <f>VLOOKUP("*Российская*",[1]итого!$1:$1048576,COLUMN(BQ3),0)</f>
        <v>36453090</v>
      </c>
      <c r="CQ2" s="5">
        <f>VLOOKUP("*Российская*",[1]итого!$1:$1048576,COLUMN(BR3),0)</f>
        <v>36522017</v>
      </c>
      <c r="CR2" s="5">
        <f>VLOOKUP("*Российская*",[1]итого!$1:$1048576,COLUMN(BS3),0)</f>
        <v>36357620</v>
      </c>
      <c r="CS2" s="5">
        <f>VLOOKUP("*Российская*",[1]итого!$1:$1048576,COLUMN(BT3),0)</f>
        <v>35509526</v>
      </c>
      <c r="CT2" s="5">
        <f>VLOOKUP("*Российская*",[1]итого!$1:$1048576,COLUMN(BU3),0)</f>
        <v>34968261</v>
      </c>
      <c r="CU2" s="5">
        <f>VLOOKUP("*Российская*",[1]итого!$1:$1048576,COLUMN(BV3),0)</f>
        <v>34766820</v>
      </c>
      <c r="CV2" s="5">
        <f>VLOOKUP("*Российская*",[1]итого!$1:$1048576,COLUMN(BW3),0)</f>
        <v>34656777</v>
      </c>
      <c r="CW2" s="5">
        <f>VLOOKUP("*Российская*",[1]итого!$1:$1048576,COLUMN(BX3),0)</f>
        <v>34652400</v>
      </c>
      <c r="CX2" s="5">
        <f>VLOOKUP("*Российская*",[1]итого!$1:$1048576,COLUMN(BY3),0)</f>
        <v>34685101</v>
      </c>
      <c r="CY2" s="5">
        <f>VLOOKUP("*Российская*",[1]итого!$1:$1048576,COLUMN(BZ3),0)</f>
        <v>34815608</v>
      </c>
      <c r="CZ2" s="5">
        <f>VLOOKUP("*Российская*",[1]итого!$1:$1048576,COLUMN(CA3),0)</f>
        <v>34837725</v>
      </c>
      <c r="DA2" s="5">
        <f>VLOOKUP("*Российская*",[1]итого!$1:$1048576,COLUMN(CB3),0)</f>
        <v>34792201</v>
      </c>
      <c r="DB2" s="5">
        <f>VLOOKUP("*Российская*",[1]итого!$1:$1048576,COLUMN(CC3),0)</f>
        <v>35110119</v>
      </c>
      <c r="DC2" s="5">
        <f>VLOOKUP("*Российская*",[1]итого!$1:$1048576,COLUMN(CD3),0)</f>
        <v>35339043</v>
      </c>
      <c r="DD2" s="5">
        <f>VLOOKUP("*Российская*",[1]итого!$1:$1048576,COLUMN(CE3),0)</f>
        <v>35657960</v>
      </c>
      <c r="DE2" s="5">
        <f>VLOOKUP("*Российская*",[1]итого!$1:$1048576,COLUMN(CF3),0)</f>
        <v>35863355</v>
      </c>
      <c r="DF2" s="5">
        <f>VLOOKUP("*Российская*",[1]итого!$1:$1048576,COLUMN(CG3),0)</f>
        <v>36030312</v>
      </c>
    </row>
    <row r="3" spans="1:110" ht="31.5" x14ac:dyDescent="0.25">
      <c r="A3" s="6" t="s">
        <v>1</v>
      </c>
      <c r="B3" s="7">
        <v>3170420.122</v>
      </c>
      <c r="C3" s="7">
        <v>3152998.017</v>
      </c>
      <c r="D3" s="7">
        <v>3159518.375</v>
      </c>
      <c r="E3" s="7">
        <v>3190932.2050000001</v>
      </c>
      <c r="F3" s="7">
        <v>3223558.8119999999</v>
      </c>
      <c r="G3" s="7">
        <v>3254632.548</v>
      </c>
      <c r="H3" s="7">
        <v>3296434.773</v>
      </c>
      <c r="I3" s="7">
        <v>3338321.91</v>
      </c>
      <c r="J3" s="7">
        <v>3391890.39</v>
      </c>
      <c r="K3" s="7">
        <v>3434581.8859999999</v>
      </c>
      <c r="L3" s="7">
        <v>3481213.5219999999</v>
      </c>
      <c r="M3" s="7">
        <v>3542915.4670000002</v>
      </c>
      <c r="N3" s="7">
        <v>3580419.54</v>
      </c>
      <c r="O3" s="7">
        <v>3600026.8640000001</v>
      </c>
      <c r="P3" s="7">
        <v>3636659.7439999999</v>
      </c>
      <c r="Q3" s="7">
        <v>3695252.142</v>
      </c>
      <c r="R3" s="7">
        <v>3771114.446</v>
      </c>
      <c r="S3" s="7">
        <v>3843772.9739999999</v>
      </c>
      <c r="T3" s="7">
        <v>3913071.8020000001</v>
      </c>
      <c r="U3" s="7">
        <v>3993420.0830000001</v>
      </c>
      <c r="V3" s="7">
        <v>4097944.6749999998</v>
      </c>
      <c r="W3" s="7">
        <v>4183150.6630000002</v>
      </c>
      <c r="X3" s="7">
        <v>4260364.3250000002</v>
      </c>
      <c r="Y3" s="7">
        <v>4357361.7220000001</v>
      </c>
      <c r="Z3" s="7">
        <v>4436861.4840000002</v>
      </c>
      <c r="AA3" s="7">
        <f>VLOOKUP("*Центральный*",[1]итого!$1:$1048576,COLUMN(B4),0)</f>
        <v>4488063</v>
      </c>
      <c r="AB3" s="7">
        <f>VLOOKUP("*Центральный*",[1]итого!$1:$1048576,COLUMN(C4),0)</f>
        <v>4556501</v>
      </c>
      <c r="AC3" s="7">
        <f>VLOOKUP("*Центральный*",[1]итого!$1:$1048576,COLUMN(D4),0)</f>
        <v>4636061</v>
      </c>
      <c r="AD3" s="7">
        <f>VLOOKUP("*Центральный*",[1]итого!$1:$1048576,COLUMN(E4),0)</f>
        <v>4734096</v>
      </c>
      <c r="AE3" s="7">
        <f>VLOOKUP("*Центральный*",[1]итого!$1:$1048576,COLUMN(F4),0)</f>
        <v>4816615</v>
      </c>
      <c r="AF3" s="7">
        <f>VLOOKUP("*Центральный*",[1]итого!$1:$1048576,COLUMN(G4),0)</f>
        <v>4894339</v>
      </c>
      <c r="AG3" s="7">
        <f>VLOOKUP("*Центральный*",[1]итого!$1:$1048576,COLUMN(H4),0)</f>
        <v>4962305</v>
      </c>
      <c r="AH3" s="7">
        <f>VLOOKUP("*Центральный*",[1]итого!$1:$1048576,COLUMN(I4),0)</f>
        <v>5061376</v>
      </c>
      <c r="AI3" s="7">
        <f>VLOOKUP("*Центральный*",[1]итого!$1:$1048576,COLUMN(J4),0)</f>
        <v>5148090</v>
      </c>
      <c r="AJ3" s="7">
        <f>VLOOKUP("*Центральный*",[1]итого!$1:$1048576,COLUMN(K4),0)</f>
        <v>5202596</v>
      </c>
      <c r="AK3" s="7">
        <f>VLOOKUP("*Центральный*",[1]итого!$1:$1048576,COLUMN(L4),0)</f>
        <v>5281020</v>
      </c>
      <c r="AL3" s="7">
        <f>VLOOKUP("*Центральный*",[1]итого!$1:$1048576,COLUMN(M4),0)</f>
        <v>5327317</v>
      </c>
      <c r="AM3" s="7">
        <f>VLOOKUP("*Центральный*",[1]итого!$1:$1048576,COLUMN(N4),0)</f>
        <v>5377759</v>
      </c>
      <c r="AN3" s="7">
        <f>VLOOKUP("*Центральный*",[1]итого!$1:$1048576,COLUMN(O4),0)</f>
        <v>5450941</v>
      </c>
      <c r="AO3" s="7">
        <f>VLOOKUP("*Центральный*",[1]итого!$1:$1048576,COLUMN(P4),0)</f>
        <v>5554968</v>
      </c>
      <c r="AP3" s="7">
        <f>VLOOKUP("*Центральный*",[1]итого!$1:$1048576,COLUMN(Q4),0)</f>
        <v>5501716</v>
      </c>
      <c r="AQ3" s="7">
        <f>VLOOKUP("*Центральный*",[1]итого!$1:$1048576,COLUMN(R4),0)</f>
        <v>5485821</v>
      </c>
      <c r="AR3" s="7">
        <f>VLOOKUP("*Центральный*",[1]итого!$1:$1048576,COLUMN(S4),0)</f>
        <v>5541897</v>
      </c>
      <c r="AS3" s="7">
        <f>VLOOKUP("*Центральный*",[1]итого!$1:$1048576,COLUMN(T4),0)</f>
        <v>5636823</v>
      </c>
      <c r="AT3" s="7">
        <f>VLOOKUP("*Центральный*",[1]итого!$1:$1048576,COLUMN(U4),0)</f>
        <v>5749070</v>
      </c>
      <c r="AU3" s="7">
        <f>VLOOKUP("*Центральный*",[1]итого!$1:$1048576,COLUMN(V4),0)</f>
        <v>5866106</v>
      </c>
      <c r="AV3" s="7">
        <f>VLOOKUP("*Центральный*",[1]итого!$1:$1048576,COLUMN(W4),0)</f>
        <v>5998957</v>
      </c>
      <c r="AW3" s="7">
        <f>VLOOKUP("*Центральный*",[1]итого!$1:$1048576,COLUMN(X4),0)</f>
        <v>6056978</v>
      </c>
      <c r="AX3" s="7">
        <f>VLOOKUP("*Центральный*",[1]итого!$1:$1048576,COLUMN(Y4),0)</f>
        <v>6071985</v>
      </c>
      <c r="AY3" s="7">
        <f>VLOOKUP("*Центральный*",[1]итого!$1:$1048576,COLUMN(Z4),0)</f>
        <v>6132980</v>
      </c>
      <c r="AZ3" s="7">
        <f>VLOOKUP("*Центральный*",[1]итого!$1:$1048576,COLUMN(AA4),0)</f>
        <v>6225634</v>
      </c>
      <c r="BA3" s="7">
        <f>VLOOKUP("*Центральный*",[1]итого!$1:$1048576,COLUMN(AB4),0)</f>
        <v>6364966</v>
      </c>
      <c r="BB3" s="7">
        <f>VLOOKUP("*Центральный*",[1]итого!$1:$1048576,COLUMN(AC4),0)</f>
        <v>6485894</v>
      </c>
      <c r="BC3" s="7">
        <f>VLOOKUP("*Центральный*",[1]итого!$1:$1048576,COLUMN(AD4),0)</f>
        <v>6636215</v>
      </c>
      <c r="BD3" s="7">
        <f>VLOOKUP("*Центральный*",[1]итого!$1:$1048576,COLUMN(AE4),0)</f>
        <v>6801054</v>
      </c>
      <c r="BE3" s="7">
        <f>VLOOKUP("*Центральный*",[1]итого!$1:$1048576,COLUMN(AF4),0)</f>
        <v>6925726</v>
      </c>
      <c r="BF3" s="7">
        <f>VLOOKUP("*Центральный*",[1]итого!$1:$1048576,COLUMN(AG4),0)</f>
        <v>7081721</v>
      </c>
      <c r="BG3" s="7">
        <f>VLOOKUP("*Центральный*",[1]итого!$1:$1048576,COLUMN(AH4),0)</f>
        <v>7243508</v>
      </c>
      <c r="BH3" s="7">
        <f>VLOOKUP("*Центральный*",[1]итого!$1:$1048576,COLUMN(AI4),0)</f>
        <v>7351293</v>
      </c>
      <c r="BI3" s="7">
        <f>VLOOKUP("*Центральный*",[1]итого!$1:$1048576,COLUMN(AJ4),0)</f>
        <v>7435293</v>
      </c>
      <c r="BJ3" s="7">
        <f>VLOOKUP("*Центральный*",[1]итого!$1:$1048576,COLUMN(AK4),0)</f>
        <v>7555402</v>
      </c>
      <c r="BK3" s="7">
        <f>VLOOKUP("*Центральный*",[1]итого!$1:$1048576,COLUMN(AL4),0)</f>
        <v>7636245</v>
      </c>
      <c r="BL3" s="7">
        <f>VLOOKUP("*Центральный*",[1]итого!$1:$1048576,COLUMN(AM4),0)</f>
        <v>7800060</v>
      </c>
      <c r="BM3" s="7">
        <f>VLOOKUP("*Центральный*",[1]итого!$1:$1048576,COLUMN(AN4),0)</f>
        <v>7804143</v>
      </c>
      <c r="BN3" s="7">
        <f>VLOOKUP("*Центральный*",[1]итого!$1:$1048576,COLUMN(AO4),0)</f>
        <v>7719235</v>
      </c>
      <c r="BO3" s="7">
        <f>VLOOKUP("*Центральный*",[1]итого!$1:$1048576,COLUMN(AP4),0)</f>
        <v>7712432</v>
      </c>
      <c r="BP3" s="7">
        <f>VLOOKUP("*Центральный*",[1]итого!$1:$1048576,COLUMN(AQ4),0)</f>
        <v>7757172</v>
      </c>
      <c r="BQ3" s="7">
        <f>VLOOKUP("*Центральный*",[1]итого!$1:$1048576,COLUMN(AR4),0)</f>
        <v>7846091</v>
      </c>
      <c r="BR3" s="7">
        <f>VLOOKUP("*Центральный*",[1]итого!$1:$1048576,COLUMN(AS4),0)</f>
        <v>7939148</v>
      </c>
      <c r="BS3" s="7">
        <f>VLOOKUP("*Центральный*",[1]итого!$1:$1048576,COLUMN(AT4),0)</f>
        <v>8071071</v>
      </c>
      <c r="BT3" s="7">
        <f>VLOOKUP("*Центральный*",[1]итого!$1:$1048576,COLUMN(AU4),0)</f>
        <v>8136172</v>
      </c>
      <c r="BU3" s="7">
        <f>VLOOKUP("*Центральный*",[1]итого!$1:$1048576,COLUMN(AV4),0)</f>
        <v>8226726</v>
      </c>
      <c r="BV3" s="7">
        <f>VLOOKUP("*Центральный*",[1]итого!$1:$1048576,COLUMN(AW4),0)</f>
        <v>8302535</v>
      </c>
      <c r="BW3" s="7">
        <f>VLOOKUP("*Центральный*",[1]итого!$1:$1048576,COLUMN(AX4),0)</f>
        <v>8348976</v>
      </c>
      <c r="BX3" s="7">
        <f>VLOOKUP("*Центральный*",[1]итого!$1:$1048576,COLUMN(AY4),0)</f>
        <v>8430306</v>
      </c>
      <c r="BY3" s="7">
        <f>VLOOKUP("*Центральный*",[1]итого!$1:$1048576,COLUMN(AZ4),0)</f>
        <v>8574035</v>
      </c>
      <c r="BZ3" s="7">
        <f>VLOOKUP("*Центральный*",[1]итого!$1:$1048576,COLUMN(BA4),0)</f>
        <v>8705532</v>
      </c>
      <c r="CA3" s="7">
        <f>VLOOKUP("*Центральный*",[1]итого!$1:$1048576,COLUMN(BB4),0)</f>
        <v>8865568</v>
      </c>
      <c r="CB3" s="7">
        <f>VLOOKUP("*Центральный*",[1]итого!$1:$1048576,COLUMN(BC4),0)</f>
        <v>9032589</v>
      </c>
      <c r="CC3" s="7">
        <f>VLOOKUP("*Центральный*",[1]итого!$1:$1048576,COLUMN(BD4),0)</f>
        <v>9175894</v>
      </c>
      <c r="CD3" s="7">
        <f>VLOOKUP("*Центральный*",[1]итого!$1:$1048576,COLUMN(BE4),0)</f>
        <v>9465650</v>
      </c>
      <c r="CE3" s="7">
        <f>VLOOKUP("*Центральный*",[1]итого!$1:$1048576,COLUMN(BF4),0)</f>
        <v>9732969</v>
      </c>
      <c r="CF3" s="7">
        <f>VLOOKUP("*Центральный*",[1]итого!$1:$1048576,COLUMN(BG4),0)</f>
        <v>9932777</v>
      </c>
      <c r="CG3" s="7">
        <f>VLOOKUP("*Центральный*",[1]итого!$1:$1048576,COLUMN(BH4),0)</f>
        <v>10057546</v>
      </c>
      <c r="CH3" s="7">
        <f>VLOOKUP("*Центральный*",[1]итого!$1:$1048576,COLUMN(BI4),0)</f>
        <v>10039032</v>
      </c>
      <c r="CI3" s="7">
        <f>VLOOKUP("*Центральный*",[1]итого!$1:$1048576,COLUMN(BJ4),0)</f>
        <v>10100023</v>
      </c>
      <c r="CJ3" s="7">
        <f>VLOOKUP("*Центральный*",[1]итого!$1:$1048576,COLUMN(BK4),0)</f>
        <v>10174907</v>
      </c>
      <c r="CK3" s="7">
        <f>VLOOKUP("*Центральный*",[1]итого!$1:$1048576,COLUMN(BL4),0)</f>
        <v>10339917</v>
      </c>
      <c r="CL3" s="7">
        <f>VLOOKUP("*Центральный*",[1]итого!$1:$1048576,COLUMN(BM4),0)</f>
        <v>10471975</v>
      </c>
      <c r="CM3" s="7">
        <f>VLOOKUP("*Центральный*",[1]итого!$1:$1048576,COLUMN(BN4),0)</f>
        <v>10619076</v>
      </c>
      <c r="CN3" s="7">
        <f>VLOOKUP("*Центральный*",[1]итого!$1:$1048576,COLUMN(BO4),0)</f>
        <v>10857751</v>
      </c>
      <c r="CO3" s="7">
        <f>VLOOKUP("*Центральный*",[1]итого!$1:$1048576,COLUMN(BP4),0)</f>
        <v>10860781</v>
      </c>
      <c r="CP3" s="7">
        <f>VLOOKUP("*Центральный*",[1]итого!$1:$1048576,COLUMN(BQ4),0)</f>
        <v>10959128</v>
      </c>
      <c r="CQ3" s="7">
        <f>VLOOKUP("*Центральный*",[1]итого!$1:$1048576,COLUMN(BR4),0)</f>
        <v>10967774</v>
      </c>
      <c r="CR3" s="7">
        <f>VLOOKUP("*Центральный*",[1]итого!$1:$1048576,COLUMN(BS4),0)</f>
        <v>10864349</v>
      </c>
      <c r="CS3" s="7">
        <f>VLOOKUP("*Центральный*",[1]итого!$1:$1048576,COLUMN(BT4),0)</f>
        <v>10624298</v>
      </c>
      <c r="CT3" s="7">
        <f>VLOOKUP("*Центральный*",[1]итого!$1:$1048576,COLUMN(BU4),0)</f>
        <v>10434119</v>
      </c>
      <c r="CU3" s="7">
        <f>VLOOKUP("*Центральный*",[1]итого!$1:$1048576,COLUMN(BV4),0)</f>
        <v>10478088</v>
      </c>
      <c r="CV3" s="7">
        <f>VLOOKUP("*Центральный*",[1]итого!$1:$1048576,COLUMN(BW4),0)</f>
        <v>10458122</v>
      </c>
      <c r="CW3" s="7">
        <f>VLOOKUP("*Центральный*",[1]итого!$1:$1048576,COLUMN(BX4),0)</f>
        <v>10466315</v>
      </c>
      <c r="CX3" s="7">
        <f>VLOOKUP("*Центральный*",[1]итого!$1:$1048576,COLUMN(BY4),0)</f>
        <v>10473832</v>
      </c>
      <c r="CY3" s="7">
        <f>VLOOKUP("*Центральный*",[1]итого!$1:$1048576,COLUMN(BZ4),0)</f>
        <v>10512576</v>
      </c>
      <c r="CZ3" s="7">
        <f>VLOOKUP("*Центральный*",[1]итого!$1:$1048576,COLUMN(CA4),0)</f>
        <v>10525993</v>
      </c>
      <c r="DA3" s="7">
        <f>VLOOKUP("*Центральный*",[1]итого!$1:$1048576,COLUMN(CB4),0)</f>
        <v>10526977</v>
      </c>
      <c r="DB3" s="7">
        <f>VLOOKUP("*Центральный*",[1]итого!$1:$1048576,COLUMN(CC4),0)</f>
        <v>10614334</v>
      </c>
      <c r="DC3" s="7">
        <f>VLOOKUP("*Центральный*",[1]итого!$1:$1048576,COLUMN(CD4),0)</f>
        <v>10690199</v>
      </c>
      <c r="DD3" s="7">
        <f>VLOOKUP("*Центральный*",[1]итого!$1:$1048576,COLUMN(CE4),0)</f>
        <v>10783219</v>
      </c>
      <c r="DE3" s="7">
        <f>VLOOKUP("*Центральный*",[1]итого!$1:$1048576,COLUMN(CF4),0)</f>
        <v>10848505</v>
      </c>
      <c r="DF3" s="7">
        <f>VLOOKUP("*Центральный*",[1]итого!$1:$1048576,COLUMN(CG4),0)</f>
        <v>10875102</v>
      </c>
    </row>
    <row r="4" spans="1:110" x14ac:dyDescent="0.25">
      <c r="A4" s="8" t="s">
        <v>2</v>
      </c>
      <c r="B4" s="7">
        <v>90655.816000000006</v>
      </c>
      <c r="C4" s="7">
        <v>90417.183999999994</v>
      </c>
      <c r="D4" s="7">
        <v>90569.982999999993</v>
      </c>
      <c r="E4" s="7">
        <v>91480.076000000001</v>
      </c>
      <c r="F4" s="7">
        <v>92533.495999999999</v>
      </c>
      <c r="G4" s="7">
        <v>93386.941999999995</v>
      </c>
      <c r="H4" s="7">
        <v>94213.834000000003</v>
      </c>
      <c r="I4" s="7">
        <v>95413.743000000002</v>
      </c>
      <c r="J4" s="7">
        <v>97078.368000000002</v>
      </c>
      <c r="K4" s="7">
        <v>98196.683999999994</v>
      </c>
      <c r="L4" s="7">
        <v>99346.062999999995</v>
      </c>
      <c r="M4" s="7">
        <v>100605.182</v>
      </c>
      <c r="N4" s="7">
        <v>102194.539</v>
      </c>
      <c r="O4" s="7">
        <v>102967.205</v>
      </c>
      <c r="P4" s="7">
        <v>103620.912</v>
      </c>
      <c r="Q4" s="7">
        <v>105183.71400000001</v>
      </c>
      <c r="R4" s="7">
        <v>106920.905</v>
      </c>
      <c r="S4" s="7">
        <v>108709.46400000001</v>
      </c>
      <c r="T4" s="7">
        <v>110866.395</v>
      </c>
      <c r="U4" s="7">
        <v>113024.689</v>
      </c>
      <c r="V4" s="7">
        <v>115868.649</v>
      </c>
      <c r="W4" s="7">
        <v>118047.572</v>
      </c>
      <c r="X4" s="7">
        <v>120028.88400000001</v>
      </c>
      <c r="Y4" s="7">
        <v>122498.43700000001</v>
      </c>
      <c r="Z4" s="7">
        <v>123972.216</v>
      </c>
      <c r="AA4" s="7">
        <f>VLOOKUP("*Белгородская*",[1]итого!$1:$1048576,COLUMN(B5),0)</f>
        <v>125217</v>
      </c>
      <c r="AB4" s="7">
        <f>VLOOKUP("*Белгородская*",[1]итого!$1:$1048576,COLUMN(C5),0)</f>
        <v>126847</v>
      </c>
      <c r="AC4" s="7">
        <f>VLOOKUP("*Белгородская*",[1]итого!$1:$1048576,COLUMN(D5),0)</f>
        <v>128826</v>
      </c>
      <c r="AD4" s="7">
        <f>VLOOKUP("*Белгородская*",[1]итого!$1:$1048576,COLUMN(E5),0)</f>
        <v>131586</v>
      </c>
      <c r="AE4" s="7">
        <f>VLOOKUP("*Белгородская*",[1]итого!$1:$1048576,COLUMN(F5),0)</f>
        <v>133948</v>
      </c>
      <c r="AF4" s="7">
        <f>VLOOKUP("*Белгородская*",[1]итого!$1:$1048576,COLUMN(G5),0)</f>
        <v>135805</v>
      </c>
      <c r="AG4" s="7">
        <f>VLOOKUP("*Белгородская*",[1]итого!$1:$1048576,COLUMN(H5),0)</f>
        <v>137683</v>
      </c>
      <c r="AH4" s="7">
        <f>VLOOKUP("*Белгородская*",[1]итого!$1:$1048576,COLUMN(I5),0)</f>
        <v>140136</v>
      </c>
      <c r="AI4" s="7">
        <f>VLOOKUP("*Белгородская*",[1]итого!$1:$1048576,COLUMN(J5),0)</f>
        <v>142014</v>
      </c>
      <c r="AJ4" s="7">
        <f>VLOOKUP("*Белгородская*",[1]итого!$1:$1048576,COLUMN(K5),0)</f>
        <v>142382</v>
      </c>
      <c r="AK4" s="7">
        <f>VLOOKUP("*Белгородская*",[1]итого!$1:$1048576,COLUMN(L5),0)</f>
        <v>143962</v>
      </c>
      <c r="AL4" s="7">
        <f>VLOOKUP("*Белгородская*",[1]итого!$1:$1048576,COLUMN(M5),0)</f>
        <v>145345</v>
      </c>
      <c r="AM4" s="7">
        <f>VLOOKUP("*Белгородская*",[1]итого!$1:$1048576,COLUMN(N5),0)</f>
        <v>146392</v>
      </c>
      <c r="AN4" s="7">
        <f>VLOOKUP("*Белгородская*",[1]итого!$1:$1048576,COLUMN(O5),0)</f>
        <v>148074</v>
      </c>
      <c r="AO4" s="7">
        <f>VLOOKUP("*Белгородская*",[1]итого!$1:$1048576,COLUMN(P5),0)</f>
        <v>150833</v>
      </c>
      <c r="AP4" s="7">
        <f>VLOOKUP("*Белгородская*",[1]итого!$1:$1048576,COLUMN(Q5),0)</f>
        <v>149986</v>
      </c>
      <c r="AQ4" s="7">
        <f>VLOOKUP("*Белгородская*",[1]итого!$1:$1048576,COLUMN(R5),0)</f>
        <v>150395</v>
      </c>
      <c r="AR4" s="7">
        <f>VLOOKUP("*Белгородская*",[1]итого!$1:$1048576,COLUMN(S5),0)</f>
        <v>152059</v>
      </c>
      <c r="AS4" s="7">
        <f>VLOOKUP("*Белгородская*",[1]итого!$1:$1048576,COLUMN(T5),0)</f>
        <v>155083</v>
      </c>
      <c r="AT4" s="7">
        <f>VLOOKUP("*Белгородская*",[1]итого!$1:$1048576,COLUMN(U5),0)</f>
        <v>158549</v>
      </c>
      <c r="AU4" s="7">
        <f>VLOOKUP("*Белгородская*",[1]итого!$1:$1048576,COLUMN(V5),0)</f>
        <v>161584</v>
      </c>
      <c r="AV4" s="7">
        <f>VLOOKUP("*Белгородская*",[1]итого!$1:$1048576,COLUMN(W5),0)</f>
        <v>164582</v>
      </c>
      <c r="AW4" s="7">
        <f>VLOOKUP("*Белгородская*",[1]итого!$1:$1048576,COLUMN(X5),0)</f>
        <v>166468</v>
      </c>
      <c r="AX4" s="7">
        <f>VLOOKUP("*Белгородская*",[1]итого!$1:$1048576,COLUMN(Y5),0)</f>
        <v>168022</v>
      </c>
      <c r="AY4" s="7">
        <f>VLOOKUP("*Белгородская*",[1]итого!$1:$1048576,COLUMN(Z5),0)</f>
        <v>169381</v>
      </c>
      <c r="AZ4" s="7">
        <f>VLOOKUP("*Белгородская*",[1]итого!$1:$1048576,COLUMN(AA5),0)</f>
        <v>171765</v>
      </c>
      <c r="BA4" s="7">
        <f>VLOOKUP("*Белгородская*",[1]итого!$1:$1048576,COLUMN(AB5),0)</f>
        <v>175317</v>
      </c>
      <c r="BB4" s="7">
        <f>VLOOKUP("*Белгородская*",[1]итого!$1:$1048576,COLUMN(AC5),0)</f>
        <v>178493</v>
      </c>
      <c r="BC4" s="7">
        <f>VLOOKUP("*Белгородская*",[1]итого!$1:$1048576,COLUMN(AD5),0)</f>
        <v>181836</v>
      </c>
      <c r="BD4" s="7">
        <f>VLOOKUP("*Белгородская*",[1]итого!$1:$1048576,COLUMN(AE5),0)</f>
        <v>186252</v>
      </c>
      <c r="BE4" s="7">
        <f>VLOOKUP("*Белгородская*",[1]итого!$1:$1048576,COLUMN(AF5),0)</f>
        <v>189924</v>
      </c>
      <c r="BF4" s="7">
        <f>VLOOKUP("*Белгородская*",[1]итого!$1:$1048576,COLUMN(AG5),0)</f>
        <v>194081</v>
      </c>
      <c r="BG4" s="7">
        <f>VLOOKUP("*Белгородская*",[1]итого!$1:$1048576,COLUMN(AH5),0)</f>
        <v>197242</v>
      </c>
      <c r="BH4" s="7">
        <f>VLOOKUP("*Белгородская*",[1]итого!$1:$1048576,COLUMN(AI5),0)</f>
        <v>200224</v>
      </c>
      <c r="BI4" s="7">
        <f>VLOOKUP("*Белгородская*",[1]итого!$1:$1048576,COLUMN(AJ5),0)</f>
        <v>201963</v>
      </c>
      <c r="BJ4" s="7">
        <f>VLOOKUP("*Белгородская*",[1]итого!$1:$1048576,COLUMN(AK5),0)</f>
        <v>204257</v>
      </c>
      <c r="BK4" s="7">
        <f>VLOOKUP("*Белгородская*",[1]итого!$1:$1048576,COLUMN(AL5),0)</f>
        <v>206328</v>
      </c>
      <c r="BL4" s="7">
        <f>VLOOKUP("*Белгородская*",[1]итого!$1:$1048576,COLUMN(AM5),0)</f>
        <v>209321</v>
      </c>
      <c r="BM4" s="7">
        <f>VLOOKUP("*Белгородская*",[1]итого!$1:$1048576,COLUMN(AN5),0)</f>
        <v>208759</v>
      </c>
      <c r="BN4" s="7">
        <f>VLOOKUP("*Белгородская*",[1]итого!$1:$1048576,COLUMN(AO5),0)</f>
        <v>206005</v>
      </c>
      <c r="BO4" s="7">
        <f>VLOOKUP("*Белгородская*",[1]итого!$1:$1048576,COLUMN(AP5),0)</f>
        <v>204801</v>
      </c>
      <c r="BP4" s="7">
        <f>VLOOKUP("*Белгородская*",[1]итого!$1:$1048576,COLUMN(AQ5),0)</f>
        <v>205305</v>
      </c>
      <c r="BQ4" s="7">
        <f>VLOOKUP("*Белгородская*",[1]итого!$1:$1048576,COLUMN(AR5),0)</f>
        <v>207249</v>
      </c>
      <c r="BR4" s="7">
        <f>VLOOKUP("*Белгородская*",[1]итого!$1:$1048576,COLUMN(AS5),0)</f>
        <v>209526</v>
      </c>
      <c r="BS4" s="7">
        <f>VLOOKUP("*Белгородская*",[1]итого!$1:$1048576,COLUMN(AT5),0)</f>
        <v>212200</v>
      </c>
      <c r="BT4" s="7">
        <f>VLOOKUP("*Белгородская*",[1]итого!$1:$1048576,COLUMN(AU5),0)</f>
        <v>213874</v>
      </c>
      <c r="BU4" s="7">
        <f>VLOOKUP("*Белгородская*",[1]итого!$1:$1048576,COLUMN(AV5),0)</f>
        <v>216457</v>
      </c>
      <c r="BV4" s="7">
        <f>VLOOKUP("*Белгородская*",[1]итого!$1:$1048576,COLUMN(AW5),0)</f>
        <v>219813</v>
      </c>
      <c r="BW4" s="7">
        <f>VLOOKUP("*Белгородская*",[1]итого!$1:$1048576,COLUMN(AX5),0)</f>
        <v>220935</v>
      </c>
      <c r="BX4" s="7">
        <f>VLOOKUP("*Белгородская*",[1]итого!$1:$1048576,COLUMN(AY5),0)</f>
        <v>223210</v>
      </c>
      <c r="BY4" s="7">
        <f>VLOOKUP("*Белгородская*",[1]итого!$1:$1048576,COLUMN(AZ5),0)</f>
        <v>227237</v>
      </c>
      <c r="BZ4" s="7">
        <f>VLOOKUP("*Белгородская*",[1]итого!$1:$1048576,COLUMN(BA5),0)</f>
        <v>230813</v>
      </c>
      <c r="CA4" s="7">
        <f>VLOOKUP("*Белгородская*",[1]итого!$1:$1048576,COLUMN(BB5),0)</f>
        <v>234893</v>
      </c>
      <c r="CB4" s="7">
        <f>VLOOKUP("*Белгородская*",[1]итого!$1:$1048576,COLUMN(BC5),0)</f>
        <v>239114</v>
      </c>
      <c r="CC4" s="7">
        <f>VLOOKUP("*Белгородская*",[1]итого!$1:$1048576,COLUMN(BD5),0)</f>
        <v>243831</v>
      </c>
      <c r="CD4" s="7">
        <f>VLOOKUP("*Белгородская*",[1]итого!$1:$1048576,COLUMN(BE5),0)</f>
        <v>252122</v>
      </c>
      <c r="CE4" s="7">
        <f>VLOOKUP("*Белгородская*",[1]итого!$1:$1048576,COLUMN(BF5),0)</f>
        <v>261384</v>
      </c>
      <c r="CF4" s="7">
        <f>VLOOKUP("*Белгородская*",[1]итого!$1:$1048576,COLUMN(BG5),0)</f>
        <v>267505</v>
      </c>
      <c r="CG4" s="7">
        <f>VLOOKUP("*Белгородская*",[1]итого!$1:$1048576,COLUMN(BH5),0)</f>
        <v>271541</v>
      </c>
      <c r="CH4" s="7">
        <f>VLOOKUP("*Белгородская*",[1]итого!$1:$1048576,COLUMN(BI5),0)</f>
        <v>272086</v>
      </c>
      <c r="CI4" s="7">
        <f>VLOOKUP("*Белгородская*",[1]итого!$1:$1048576,COLUMN(BJ5),0)</f>
        <v>273475</v>
      </c>
      <c r="CJ4" s="7">
        <f>VLOOKUP("*Белгородская*",[1]итого!$1:$1048576,COLUMN(BK5),0)</f>
        <v>274935</v>
      </c>
      <c r="CK4" s="7">
        <f>VLOOKUP("*Белгородская*",[1]итого!$1:$1048576,COLUMN(BL5),0)</f>
        <v>278624</v>
      </c>
      <c r="CL4" s="7">
        <f>VLOOKUP("*Белгородская*",[1]итого!$1:$1048576,COLUMN(BM5),0)</f>
        <v>282773</v>
      </c>
      <c r="CM4" s="7">
        <f>VLOOKUP("*Белгородская*",[1]итого!$1:$1048576,COLUMN(BN5),0)</f>
        <v>287636</v>
      </c>
      <c r="CN4" s="7">
        <f>VLOOKUP("*Белгородская*",[1]итого!$1:$1048576,COLUMN(BO5),0)</f>
        <v>294797</v>
      </c>
      <c r="CO4" s="7">
        <f>VLOOKUP("*Белгородская*",[1]итого!$1:$1048576,COLUMN(BP5),0)</f>
        <v>293676</v>
      </c>
      <c r="CP4" s="7">
        <f>VLOOKUP("*Белгородская*",[1]итого!$1:$1048576,COLUMN(BQ5),0)</f>
        <v>296547</v>
      </c>
      <c r="CQ4" s="7">
        <f>VLOOKUP("*Белгородская*",[1]итого!$1:$1048576,COLUMN(BR5),0)</f>
        <v>297018</v>
      </c>
      <c r="CR4" s="7">
        <f>VLOOKUP("*Белгородская*",[1]итого!$1:$1048576,COLUMN(BS5),0)</f>
        <v>296530</v>
      </c>
      <c r="CS4" s="7">
        <f>VLOOKUP("*Белгородская*",[1]итого!$1:$1048576,COLUMN(BT5),0)</f>
        <v>287435</v>
      </c>
      <c r="CT4" s="7">
        <f>VLOOKUP("*Белгородская*",[1]итого!$1:$1048576,COLUMN(BU5),0)</f>
        <v>282403</v>
      </c>
      <c r="CU4" s="7">
        <f>VLOOKUP("*Белгородская*",[1]итого!$1:$1048576,COLUMN(BV5),0)</f>
        <v>277856</v>
      </c>
      <c r="CV4" s="7">
        <f>VLOOKUP("*Белгородская*",[1]итого!$1:$1048576,COLUMN(BW5),0)</f>
        <v>276232</v>
      </c>
      <c r="CW4" s="7">
        <f>VLOOKUP("*Белгородская*",[1]итого!$1:$1048576,COLUMN(BX5),0)</f>
        <v>275224</v>
      </c>
      <c r="CX4" s="7">
        <f>VLOOKUP("*Белгородская*",[1]итого!$1:$1048576,COLUMN(BY5),0)</f>
        <v>274889</v>
      </c>
      <c r="CY4" s="7">
        <f>VLOOKUP("*Белгородская*",[1]итого!$1:$1048576,COLUMN(BZ5),0)</f>
        <v>275813</v>
      </c>
      <c r="CZ4" s="7">
        <f>VLOOKUP("*Белгородская*",[1]итого!$1:$1048576,COLUMN(CA5),0)</f>
        <v>276291</v>
      </c>
      <c r="DA4" s="7">
        <f>VLOOKUP("*Белгородская*",[1]итого!$1:$1048576,COLUMN(CB5),0)</f>
        <v>276555</v>
      </c>
      <c r="DB4" s="7">
        <f>VLOOKUP("*Белгородская*",[1]итого!$1:$1048576,COLUMN(CC5),0)</f>
        <v>279586</v>
      </c>
      <c r="DC4" s="7">
        <f>VLOOKUP("*Белгородская*",[1]итого!$1:$1048576,COLUMN(CD5),0)</f>
        <v>281237</v>
      </c>
      <c r="DD4" s="7">
        <f>VLOOKUP("*Белгородская*",[1]итого!$1:$1048576,COLUMN(CE5),0)</f>
        <v>284336</v>
      </c>
      <c r="DE4" s="7">
        <f>VLOOKUP("*Белгородская*",[1]итого!$1:$1048576,COLUMN(CF5),0)</f>
        <v>287380</v>
      </c>
      <c r="DF4" s="7">
        <f>VLOOKUP("*Белгородская*",[1]итого!$1:$1048576,COLUMN(CG5),0)</f>
        <v>289712</v>
      </c>
    </row>
    <row r="5" spans="1:110" x14ac:dyDescent="0.25">
      <c r="A5" s="8" t="s">
        <v>3</v>
      </c>
      <c r="B5" s="7">
        <v>62763.758000000002</v>
      </c>
      <c r="C5" s="7">
        <v>62611.898999999998</v>
      </c>
      <c r="D5" s="7">
        <v>62632.766000000003</v>
      </c>
      <c r="E5" s="7">
        <v>63286.783000000003</v>
      </c>
      <c r="F5" s="7">
        <v>63944.472999999998</v>
      </c>
      <c r="G5" s="7">
        <v>64313.608</v>
      </c>
      <c r="H5" s="7">
        <v>65154.42</v>
      </c>
      <c r="I5" s="7">
        <v>66210.98</v>
      </c>
      <c r="J5" s="7">
        <v>67237.823999999993</v>
      </c>
      <c r="K5" s="7">
        <v>68012.259999999995</v>
      </c>
      <c r="L5" s="7">
        <v>68861.067999999999</v>
      </c>
      <c r="M5" s="7">
        <v>70028.476999999999</v>
      </c>
      <c r="N5" s="7">
        <v>71167.043999999994</v>
      </c>
      <c r="O5" s="7">
        <v>71556.001000000004</v>
      </c>
      <c r="P5" s="7">
        <v>72149.52</v>
      </c>
      <c r="Q5" s="7">
        <v>73323.297999999995</v>
      </c>
      <c r="R5" s="7">
        <v>74734.937000000005</v>
      </c>
      <c r="S5" s="7">
        <v>75977.755999999994</v>
      </c>
      <c r="T5" s="7">
        <v>77354.399999999994</v>
      </c>
      <c r="U5" s="7">
        <v>79112.504000000001</v>
      </c>
      <c r="V5" s="7">
        <v>81102.653000000006</v>
      </c>
      <c r="W5" s="7">
        <v>82615.577999999994</v>
      </c>
      <c r="X5" s="7">
        <v>84433.838000000003</v>
      </c>
      <c r="Y5" s="7">
        <v>86164.175000000003</v>
      </c>
      <c r="Z5" s="7">
        <v>86913.884000000005</v>
      </c>
      <c r="AA5" s="7">
        <f>VLOOKUP("*Брянская*",[1]итого!$1:$1048576,COLUMN(B6),0)</f>
        <v>87508</v>
      </c>
      <c r="AB5" s="7">
        <f>VLOOKUP("*Брянская*",[1]итого!$1:$1048576,COLUMN(C6),0)</f>
        <v>88525</v>
      </c>
      <c r="AC5" s="7">
        <f>VLOOKUP("*Брянская*",[1]итого!$1:$1048576,COLUMN(D6),0)</f>
        <v>89866</v>
      </c>
      <c r="AD5" s="7">
        <f>VLOOKUP("*Брянская*",[1]итого!$1:$1048576,COLUMN(E6),0)</f>
        <v>91596</v>
      </c>
      <c r="AE5" s="7">
        <f>VLOOKUP("*Брянская*",[1]итого!$1:$1048576,COLUMN(F6),0)</f>
        <v>92894</v>
      </c>
      <c r="AF5" s="7">
        <f>VLOOKUP("*Брянская*",[1]итого!$1:$1048576,COLUMN(G6),0)</f>
        <v>94161</v>
      </c>
      <c r="AG5" s="7">
        <f>VLOOKUP("*Брянская*",[1]итого!$1:$1048576,COLUMN(H6),0)</f>
        <v>95460</v>
      </c>
      <c r="AH5" s="7">
        <f>VLOOKUP("*Брянская*",[1]итого!$1:$1048576,COLUMN(I6),0)</f>
        <v>96977</v>
      </c>
      <c r="AI5" s="7">
        <f>VLOOKUP("*Брянская*",[1]итого!$1:$1048576,COLUMN(J6),0)</f>
        <v>98271</v>
      </c>
      <c r="AJ5" s="7">
        <f>VLOOKUP("*Брянская*",[1]итого!$1:$1048576,COLUMN(K6),0)</f>
        <v>99419</v>
      </c>
      <c r="AK5" s="7">
        <f>VLOOKUP("*Брянская*",[1]итого!$1:$1048576,COLUMN(L6),0)</f>
        <v>100425</v>
      </c>
      <c r="AL5" s="7">
        <f>VLOOKUP("*Брянская*",[1]итого!$1:$1048576,COLUMN(M6),0)</f>
        <v>101484</v>
      </c>
      <c r="AM5" s="7">
        <f>VLOOKUP("*Брянская*",[1]итого!$1:$1048576,COLUMN(N6),0)</f>
        <v>102042</v>
      </c>
      <c r="AN5" s="7">
        <f>VLOOKUP("*Брянская*",[1]итого!$1:$1048576,COLUMN(O6),0)</f>
        <v>103181</v>
      </c>
      <c r="AO5" s="7">
        <f>VLOOKUP("*Брянская*",[1]итого!$1:$1048576,COLUMN(P6),0)</f>
        <v>104818</v>
      </c>
      <c r="AP5" s="7">
        <f>VLOOKUP("*Брянская*",[1]итого!$1:$1048576,COLUMN(Q6),0)</f>
        <v>103722</v>
      </c>
      <c r="AQ5" s="7">
        <f>VLOOKUP("*Брянская*",[1]итого!$1:$1048576,COLUMN(R6),0)</f>
        <v>103490</v>
      </c>
      <c r="AR5" s="7">
        <f>VLOOKUP("*Брянская*",[1]итого!$1:$1048576,COLUMN(S6),0)</f>
        <v>104471</v>
      </c>
      <c r="AS5" s="7">
        <f>VLOOKUP("*Брянская*",[1]итого!$1:$1048576,COLUMN(T6),0)</f>
        <v>106114</v>
      </c>
      <c r="AT5" s="7">
        <f>VLOOKUP("*Брянская*",[1]итого!$1:$1048576,COLUMN(U6),0)</f>
        <v>108349</v>
      </c>
      <c r="AU5" s="7">
        <f>VLOOKUP("*Брянская*",[1]итого!$1:$1048576,COLUMN(V6),0)</f>
        <v>110315</v>
      </c>
      <c r="AV5" s="7">
        <f>VLOOKUP("*Брянская*",[1]итого!$1:$1048576,COLUMN(W6),0)</f>
        <v>112536</v>
      </c>
      <c r="AW5" s="7">
        <f>VLOOKUP("*Брянская*",[1]итого!$1:$1048576,COLUMN(X6),0)</f>
        <v>113473</v>
      </c>
      <c r="AX5" s="7">
        <f>VLOOKUP("*Брянская*",[1]итого!$1:$1048576,COLUMN(Y6),0)</f>
        <v>114207</v>
      </c>
      <c r="AY5" s="7">
        <f>VLOOKUP("*Брянская*",[1]итого!$1:$1048576,COLUMN(Z6),0)</f>
        <v>114728</v>
      </c>
      <c r="AZ5" s="7">
        <f>VLOOKUP("*Брянская*",[1]итого!$1:$1048576,COLUMN(AA6),0)</f>
        <v>115915</v>
      </c>
      <c r="BA5" s="7">
        <f>VLOOKUP("*Брянская*",[1]итого!$1:$1048576,COLUMN(AB6),0)</f>
        <v>118200</v>
      </c>
      <c r="BB5" s="7">
        <f>VLOOKUP("*Брянская*",[1]итого!$1:$1048576,COLUMN(AC6),0)</f>
        <v>121124</v>
      </c>
      <c r="BC5" s="7">
        <f>VLOOKUP("*Брянская*",[1]итого!$1:$1048576,COLUMN(AD6),0)</f>
        <v>123049</v>
      </c>
      <c r="BD5" s="7">
        <f>VLOOKUP("*Брянская*",[1]итого!$1:$1048576,COLUMN(AE6),0)</f>
        <v>125527</v>
      </c>
      <c r="BE5" s="7">
        <f>VLOOKUP("*Брянская*",[1]итого!$1:$1048576,COLUMN(AF6),0)</f>
        <v>127808</v>
      </c>
      <c r="BF5" s="7">
        <f>VLOOKUP("*Брянская*",[1]итого!$1:$1048576,COLUMN(AG6),0)</f>
        <v>130385</v>
      </c>
      <c r="BG5" s="7">
        <f>VLOOKUP("*Брянская*",[1]итого!$1:$1048576,COLUMN(AH6),0)</f>
        <v>132509</v>
      </c>
      <c r="BH5" s="7">
        <f>VLOOKUP("*Брянская*",[1]итого!$1:$1048576,COLUMN(AI6),0)</f>
        <v>134857</v>
      </c>
      <c r="BI5" s="7">
        <f>VLOOKUP("*Брянская*",[1]итого!$1:$1048576,COLUMN(AJ6),0)</f>
        <v>135317</v>
      </c>
      <c r="BJ5" s="7">
        <f>VLOOKUP("*Брянская*",[1]итого!$1:$1048576,COLUMN(AK6),0)</f>
        <v>137402</v>
      </c>
      <c r="BK5" s="7">
        <f>VLOOKUP("*Брянская*",[1]итого!$1:$1048576,COLUMN(AL6),0)</f>
        <v>138623</v>
      </c>
      <c r="BL5" s="7">
        <f>VLOOKUP("*Брянская*",[1]итого!$1:$1048576,COLUMN(AM6),0)</f>
        <v>140801</v>
      </c>
      <c r="BM5" s="7">
        <f>VLOOKUP("*Брянская*",[1]итого!$1:$1048576,COLUMN(AN6),0)</f>
        <v>140099</v>
      </c>
      <c r="BN5" s="7">
        <f>VLOOKUP("*Брянская*",[1]итого!$1:$1048576,COLUMN(AO6),0)</f>
        <v>138313</v>
      </c>
      <c r="BO5" s="7">
        <f>VLOOKUP("*Брянская*",[1]итого!$1:$1048576,COLUMN(AP6),0)</f>
        <v>137763</v>
      </c>
      <c r="BP5" s="7">
        <f>VLOOKUP("*Брянская*",[1]итого!$1:$1048576,COLUMN(AQ6),0)</f>
        <v>138097</v>
      </c>
      <c r="BQ5" s="7">
        <f>VLOOKUP("*Брянская*",[1]итого!$1:$1048576,COLUMN(AR6),0)</f>
        <v>139562</v>
      </c>
      <c r="BR5" s="7">
        <f>VLOOKUP("*Брянская*",[1]итого!$1:$1048576,COLUMN(AS6),0)</f>
        <v>140726</v>
      </c>
      <c r="BS5" s="7">
        <f>VLOOKUP("*Брянская*",[1]итого!$1:$1048576,COLUMN(AT6),0)</f>
        <v>142677</v>
      </c>
      <c r="BT5" s="7">
        <f>VLOOKUP("*Брянская*",[1]итого!$1:$1048576,COLUMN(AU6),0)</f>
        <v>144109</v>
      </c>
      <c r="BU5" s="7">
        <f>VLOOKUP("*Брянская*",[1]итого!$1:$1048576,COLUMN(AV6),0)</f>
        <v>145731</v>
      </c>
      <c r="BV5" s="7">
        <f>VLOOKUP("*Брянская*",[1]итого!$1:$1048576,COLUMN(AW6),0)</f>
        <v>147353</v>
      </c>
      <c r="BW5" s="7">
        <f>VLOOKUP("*Брянская*",[1]итого!$1:$1048576,COLUMN(AX6),0)</f>
        <v>148177</v>
      </c>
      <c r="BX5" s="7">
        <f>VLOOKUP("*Брянская*",[1]итого!$1:$1048576,COLUMN(AY6),0)</f>
        <v>149448</v>
      </c>
      <c r="BY5" s="7">
        <f>VLOOKUP("*Брянская*",[1]итого!$1:$1048576,COLUMN(AZ6),0)</f>
        <v>151976</v>
      </c>
      <c r="BZ5" s="7">
        <f>VLOOKUP("*Брянская*",[1]итого!$1:$1048576,COLUMN(BA6),0)</f>
        <v>154910</v>
      </c>
      <c r="CA5" s="7">
        <f>VLOOKUP("*Брянская*",[1]итого!$1:$1048576,COLUMN(BB6),0)</f>
        <v>157674</v>
      </c>
      <c r="CB5" s="7">
        <f>VLOOKUP("*Брянская*",[1]итого!$1:$1048576,COLUMN(BC6),0)</f>
        <v>160904</v>
      </c>
      <c r="CC5" s="7">
        <f>VLOOKUP("*Брянская*",[1]итого!$1:$1048576,COLUMN(BD6),0)</f>
        <v>163454</v>
      </c>
      <c r="CD5" s="7">
        <f>VLOOKUP("*Брянская*",[1]итого!$1:$1048576,COLUMN(BE6),0)</f>
        <v>168773</v>
      </c>
      <c r="CE5" s="7">
        <f>VLOOKUP("*Брянская*",[1]итого!$1:$1048576,COLUMN(BF6),0)</f>
        <v>173373</v>
      </c>
      <c r="CF5" s="7">
        <f>VLOOKUP("*Брянская*",[1]итого!$1:$1048576,COLUMN(BG6),0)</f>
        <v>177308</v>
      </c>
      <c r="CG5" s="7">
        <f>VLOOKUP("*Брянская*",[1]итого!$1:$1048576,COLUMN(BH6),0)</f>
        <v>179552</v>
      </c>
      <c r="CH5" s="7">
        <f>VLOOKUP("*Брянская*",[1]итого!$1:$1048576,COLUMN(BI6),0)</f>
        <v>179279</v>
      </c>
      <c r="CI5" s="7">
        <f>VLOOKUP("*Брянская*",[1]итого!$1:$1048576,COLUMN(BJ6),0)</f>
        <v>180566</v>
      </c>
      <c r="CJ5" s="7">
        <f>VLOOKUP("*Брянская*",[1]итого!$1:$1048576,COLUMN(BK6),0)</f>
        <v>181665</v>
      </c>
      <c r="CK5" s="7">
        <f>VLOOKUP("*Брянская*",[1]итого!$1:$1048576,COLUMN(BL6),0)</f>
        <v>184601</v>
      </c>
      <c r="CL5" s="7">
        <f>VLOOKUP("*Брянская*",[1]итого!$1:$1048576,COLUMN(BM6),0)</f>
        <v>187158</v>
      </c>
      <c r="CM5" s="7">
        <f>VLOOKUP("*Брянская*",[1]итого!$1:$1048576,COLUMN(BN6),0)</f>
        <v>190167</v>
      </c>
      <c r="CN5" s="7">
        <f>VLOOKUP("*Брянская*",[1]итого!$1:$1048576,COLUMN(BO6),0)</f>
        <v>194446</v>
      </c>
      <c r="CO5" s="7">
        <f>VLOOKUP("*Брянская*",[1]итого!$1:$1048576,COLUMN(BP6),0)</f>
        <v>193983</v>
      </c>
      <c r="CP5" s="7">
        <f>VLOOKUP("*Брянская*",[1]итого!$1:$1048576,COLUMN(BQ6),0)</f>
        <v>195885</v>
      </c>
      <c r="CQ5" s="7">
        <f>VLOOKUP("*Брянская*",[1]итого!$1:$1048576,COLUMN(BR6),0)</f>
        <v>196564</v>
      </c>
      <c r="CR5" s="7">
        <f>VLOOKUP("*Брянская*",[1]итого!$1:$1048576,COLUMN(BS6),0)</f>
        <v>196828</v>
      </c>
      <c r="CS5" s="7">
        <f>VLOOKUP("*Брянская*",[1]итого!$1:$1048576,COLUMN(BT6),0)</f>
        <v>189731</v>
      </c>
      <c r="CT5" s="7">
        <f>VLOOKUP("*Брянская*",[1]итого!$1:$1048576,COLUMN(BU6),0)</f>
        <v>186477</v>
      </c>
      <c r="CU5" s="7">
        <f>VLOOKUP("*Брянская*",[1]итого!$1:$1048576,COLUMN(BV6),0)</f>
        <v>182755</v>
      </c>
      <c r="CV5" s="7">
        <f>VLOOKUP("*Брянская*",[1]итого!$1:$1048576,COLUMN(BW6),0)</f>
        <v>181927</v>
      </c>
      <c r="CW5" s="7">
        <f>VLOOKUP("*Брянская*",[1]итого!$1:$1048576,COLUMN(BX6),0)</f>
        <v>181531</v>
      </c>
      <c r="CX5" s="7">
        <f>VLOOKUP("*Брянская*",[1]итого!$1:$1048576,COLUMN(BY6),0)</f>
        <v>181528</v>
      </c>
      <c r="CY5" s="7">
        <f>VLOOKUP("*Брянская*",[1]итого!$1:$1048576,COLUMN(BZ6),0)</f>
        <v>182113</v>
      </c>
      <c r="CZ5" s="7">
        <f>VLOOKUP("*Брянская*",[1]итого!$1:$1048576,COLUMN(CA6),0)</f>
        <v>182397</v>
      </c>
      <c r="DA5" s="7">
        <f>VLOOKUP("*Брянская*",[1]итого!$1:$1048576,COLUMN(CB6),0)</f>
        <v>182094</v>
      </c>
      <c r="DB5" s="7">
        <f>VLOOKUP("*Брянская*",[1]итого!$1:$1048576,COLUMN(CC6),0)</f>
        <v>183884</v>
      </c>
      <c r="DC5" s="7">
        <f>VLOOKUP("*Брянская*",[1]итого!$1:$1048576,COLUMN(CD6),0)</f>
        <v>184895</v>
      </c>
      <c r="DD5" s="7">
        <f>VLOOKUP("*Брянская*",[1]итого!$1:$1048576,COLUMN(CE6),0)</f>
        <v>186083</v>
      </c>
      <c r="DE5" s="7">
        <f>VLOOKUP("*Брянская*",[1]итого!$1:$1048576,COLUMN(CF6),0)</f>
        <v>187546</v>
      </c>
      <c r="DF5" s="7">
        <f>VLOOKUP("*Брянская*",[1]итого!$1:$1048576,COLUMN(CG6),0)</f>
        <v>187466</v>
      </c>
    </row>
    <row r="6" spans="1:110" x14ac:dyDescent="0.25">
      <c r="A6" s="8" t="s">
        <v>4</v>
      </c>
      <c r="B6" s="7">
        <v>77182.123999999996</v>
      </c>
      <c r="C6" s="7">
        <v>76862.501000000004</v>
      </c>
      <c r="D6" s="7">
        <v>77162.433999999994</v>
      </c>
      <c r="E6" s="7">
        <v>77981.547999999995</v>
      </c>
      <c r="F6" s="7">
        <v>78724.642000000007</v>
      </c>
      <c r="G6" s="7">
        <v>79280.107000000004</v>
      </c>
      <c r="H6" s="7">
        <v>80248.551000000007</v>
      </c>
      <c r="I6" s="7">
        <v>81292.665999999997</v>
      </c>
      <c r="J6" s="7">
        <v>82647.432000000001</v>
      </c>
      <c r="K6" s="7">
        <v>83633.744999999995</v>
      </c>
      <c r="L6" s="7">
        <v>84520.702000000005</v>
      </c>
      <c r="M6" s="7">
        <v>85739.599000000002</v>
      </c>
      <c r="N6" s="7">
        <v>87160.164000000004</v>
      </c>
      <c r="O6" s="7">
        <v>88041.588000000003</v>
      </c>
      <c r="P6" s="7">
        <v>88900.937999999995</v>
      </c>
      <c r="Q6" s="7">
        <v>90274.774999999994</v>
      </c>
      <c r="R6" s="7">
        <v>91839.626000000004</v>
      </c>
      <c r="S6" s="7">
        <v>93706.63</v>
      </c>
      <c r="T6" s="7">
        <v>95140.308000000005</v>
      </c>
      <c r="U6" s="7">
        <v>97016.682000000001</v>
      </c>
      <c r="V6" s="7">
        <v>99280.167000000001</v>
      </c>
      <c r="W6" s="7">
        <v>101152.447</v>
      </c>
      <c r="X6" s="7">
        <v>103253.819</v>
      </c>
      <c r="Y6" s="7">
        <v>105801.144</v>
      </c>
      <c r="Z6" s="7">
        <v>106880.277</v>
      </c>
      <c r="AA6" s="7">
        <f>VLOOKUP("*Владимирская*",[1]итого!$1:$1048576,COLUMN(B7),0)</f>
        <v>107518</v>
      </c>
      <c r="AB6" s="7">
        <f>VLOOKUP("*Владимирская*",[1]итого!$1:$1048576,COLUMN(C7),0)</f>
        <v>108969</v>
      </c>
      <c r="AC6" s="7">
        <f>VLOOKUP("*Владимирская*",[1]итого!$1:$1048576,COLUMN(D7),0)</f>
        <v>110683</v>
      </c>
      <c r="AD6" s="7">
        <f>VLOOKUP("*Владимирская*",[1]итого!$1:$1048576,COLUMN(E7),0)</f>
        <v>113063</v>
      </c>
      <c r="AE6" s="7">
        <f>VLOOKUP("*Владимирская*",[1]итого!$1:$1048576,COLUMN(F7),0)</f>
        <v>115007</v>
      </c>
      <c r="AF6" s="7">
        <f>VLOOKUP("*Владимирская*",[1]итого!$1:$1048576,COLUMN(G7),0)</f>
        <v>116656</v>
      </c>
      <c r="AG6" s="7">
        <f>VLOOKUP("*Владимирская*",[1]итого!$1:$1048576,COLUMN(H7),0)</f>
        <v>117850</v>
      </c>
      <c r="AH6" s="7">
        <f>VLOOKUP("*Владимирская*",[1]итого!$1:$1048576,COLUMN(I7),0)</f>
        <v>119495</v>
      </c>
      <c r="AI6" s="7">
        <f>VLOOKUP("*Владимирская*",[1]итого!$1:$1048576,COLUMN(J7),0)</f>
        <v>121948</v>
      </c>
      <c r="AJ6" s="7">
        <f>VLOOKUP("*Владимирская*",[1]итого!$1:$1048576,COLUMN(K7),0)</f>
        <v>122720</v>
      </c>
      <c r="AK6" s="7">
        <f>VLOOKUP("*Владимирская*",[1]итого!$1:$1048576,COLUMN(L7),0)</f>
        <v>124145</v>
      </c>
      <c r="AL6" s="7">
        <f>VLOOKUP("*Владимирская*",[1]итого!$1:$1048576,COLUMN(M7),0)</f>
        <v>125199</v>
      </c>
      <c r="AM6" s="7">
        <f>VLOOKUP("*Владимирская*",[1]итого!$1:$1048576,COLUMN(N7),0)</f>
        <v>125774</v>
      </c>
      <c r="AN6" s="7">
        <f>VLOOKUP("*Владимирская*",[1]итого!$1:$1048576,COLUMN(O7),0)</f>
        <v>127006</v>
      </c>
      <c r="AO6" s="7">
        <f>VLOOKUP("*Владимирская*",[1]итого!$1:$1048576,COLUMN(P7),0)</f>
        <v>128958</v>
      </c>
      <c r="AP6" s="7">
        <f>VLOOKUP("*Владимирская*",[1]итого!$1:$1048576,COLUMN(Q7),0)</f>
        <v>127779</v>
      </c>
      <c r="AQ6" s="7">
        <f>VLOOKUP("*Владимирская*",[1]итого!$1:$1048576,COLUMN(R7),0)</f>
        <v>127658</v>
      </c>
      <c r="AR6" s="7">
        <f>VLOOKUP("*Владимирская*",[1]итого!$1:$1048576,COLUMN(S7),0)</f>
        <v>128732</v>
      </c>
      <c r="AS6" s="7">
        <f>VLOOKUP("*Владимирская*",[1]итого!$1:$1048576,COLUMN(T7),0)</f>
        <v>130799</v>
      </c>
      <c r="AT6" s="7">
        <f>VLOOKUP("*Владимирская*",[1]итого!$1:$1048576,COLUMN(U7),0)</f>
        <v>133457</v>
      </c>
      <c r="AU6" s="7">
        <f>VLOOKUP("*Владимирская*",[1]итого!$1:$1048576,COLUMN(V7),0)</f>
        <v>135951</v>
      </c>
      <c r="AV6" s="7">
        <f>VLOOKUP("*Владимирская*",[1]итого!$1:$1048576,COLUMN(W7),0)</f>
        <v>138638</v>
      </c>
      <c r="AW6" s="7">
        <f>VLOOKUP("*Владимирская*",[1]итого!$1:$1048576,COLUMN(X7),0)</f>
        <v>139568</v>
      </c>
      <c r="AX6" s="7">
        <f>VLOOKUP("*Владимирская*",[1]итого!$1:$1048576,COLUMN(Y7),0)</f>
        <v>140858</v>
      </c>
      <c r="AY6" s="7">
        <f>VLOOKUP("*Владимирская*",[1]итого!$1:$1048576,COLUMN(Z7),0)</f>
        <v>141687</v>
      </c>
      <c r="AZ6" s="7">
        <f>VLOOKUP("*Владимирская*",[1]итого!$1:$1048576,COLUMN(AA7),0)</f>
        <v>143560</v>
      </c>
      <c r="BA6" s="7">
        <f>VLOOKUP("*Владимирская*",[1]итого!$1:$1048576,COLUMN(AB7),0)</f>
        <v>146152</v>
      </c>
      <c r="BB6" s="7">
        <f>VLOOKUP("*Владимирская*",[1]итого!$1:$1048576,COLUMN(AC7),0)</f>
        <v>149228</v>
      </c>
      <c r="BC6" s="7">
        <f>VLOOKUP("*Владимирская*",[1]итого!$1:$1048576,COLUMN(AD7),0)</f>
        <v>152283</v>
      </c>
      <c r="BD6" s="7">
        <f>VLOOKUP("*Владимирская*",[1]итого!$1:$1048576,COLUMN(AE7),0)</f>
        <v>155556</v>
      </c>
      <c r="BE6" s="7">
        <f>VLOOKUP("*Владимирская*",[1]итого!$1:$1048576,COLUMN(AF7),0)</f>
        <v>158188</v>
      </c>
      <c r="BF6" s="7">
        <f>VLOOKUP("*Владимирская*",[1]итого!$1:$1048576,COLUMN(AG7),0)</f>
        <v>161560</v>
      </c>
      <c r="BG6" s="7">
        <f>VLOOKUP("*Владимирская*",[1]итого!$1:$1048576,COLUMN(AH7),0)</f>
        <v>164187</v>
      </c>
      <c r="BH6" s="7">
        <f>VLOOKUP("*Владимирская*",[1]итого!$1:$1048576,COLUMN(AI7),0)</f>
        <v>167124</v>
      </c>
      <c r="BI6" s="7">
        <f>VLOOKUP("*Владимирская*",[1]итого!$1:$1048576,COLUMN(AJ7),0)</f>
        <v>168004</v>
      </c>
      <c r="BJ6" s="7">
        <f>VLOOKUP("*Владимирская*",[1]итого!$1:$1048576,COLUMN(AK7),0)</f>
        <v>170512</v>
      </c>
      <c r="BK6" s="7">
        <f>VLOOKUP("*Владимирская*",[1]итого!$1:$1048576,COLUMN(AL7),0)</f>
        <v>171954</v>
      </c>
      <c r="BL6" s="7">
        <f>VLOOKUP("*Владимирская*",[1]итого!$1:$1048576,COLUMN(AM7),0)</f>
        <v>174719</v>
      </c>
      <c r="BM6" s="7">
        <f>VLOOKUP("*Владимирская*",[1]итого!$1:$1048576,COLUMN(AN7),0)</f>
        <v>174288</v>
      </c>
      <c r="BN6" s="7">
        <f>VLOOKUP("*Владимирская*",[1]итого!$1:$1048576,COLUMN(AO7),0)</f>
        <v>172491</v>
      </c>
      <c r="BO6" s="7">
        <f>VLOOKUP("*Владимирская*",[1]итого!$1:$1048576,COLUMN(AP7),0)</f>
        <v>171756</v>
      </c>
      <c r="BP6" s="7">
        <f>VLOOKUP("*Владимирская*",[1]итого!$1:$1048576,COLUMN(AQ7),0)</f>
        <v>172145</v>
      </c>
      <c r="BQ6" s="7">
        <f>VLOOKUP("*Владимирская*",[1]итого!$1:$1048576,COLUMN(AR7),0)</f>
        <v>173543</v>
      </c>
      <c r="BR6" s="7">
        <f>VLOOKUP("*Владимирская*",[1]итого!$1:$1048576,COLUMN(AS7),0)</f>
        <v>175115</v>
      </c>
      <c r="BS6" s="7">
        <f>VLOOKUP("*Владимирская*",[1]итого!$1:$1048576,COLUMN(AT7),0)</f>
        <v>177725</v>
      </c>
      <c r="BT6" s="7">
        <f>VLOOKUP("*Владимирская*",[1]итого!$1:$1048576,COLUMN(AU7),0)</f>
        <v>179487</v>
      </c>
      <c r="BU6" s="7">
        <f>VLOOKUP("*Владимирская*",[1]итого!$1:$1048576,COLUMN(AV7),0)</f>
        <v>181738</v>
      </c>
      <c r="BV6" s="7">
        <f>VLOOKUP("*Владимирская*",[1]итого!$1:$1048576,COLUMN(AW7),0)</f>
        <v>183714</v>
      </c>
      <c r="BW6" s="7">
        <f>VLOOKUP("*Владимирская*",[1]итого!$1:$1048576,COLUMN(AX7),0)</f>
        <v>184671</v>
      </c>
      <c r="BX6" s="7">
        <f>VLOOKUP("*Владимирская*",[1]итого!$1:$1048576,COLUMN(AY7),0)</f>
        <v>186591</v>
      </c>
      <c r="BY6" s="7">
        <f>VLOOKUP("*Владимирская*",[1]итого!$1:$1048576,COLUMN(AZ7),0)</f>
        <v>190110</v>
      </c>
      <c r="BZ6" s="7">
        <f>VLOOKUP("*Владимирская*",[1]итого!$1:$1048576,COLUMN(BA7),0)</f>
        <v>193630</v>
      </c>
      <c r="CA6" s="7">
        <f>VLOOKUP("*Владимирская*",[1]итого!$1:$1048576,COLUMN(BB7),0)</f>
        <v>197303</v>
      </c>
      <c r="CB6" s="7">
        <f>VLOOKUP("*Владимирская*",[1]итого!$1:$1048576,COLUMN(BC7),0)</f>
        <v>201398</v>
      </c>
      <c r="CC6" s="7">
        <f>VLOOKUP("*Владимирская*",[1]итого!$1:$1048576,COLUMN(BD7),0)</f>
        <v>204519</v>
      </c>
      <c r="CD6" s="7">
        <f>VLOOKUP("*Владимирская*",[1]итого!$1:$1048576,COLUMN(BE7),0)</f>
        <v>211258</v>
      </c>
      <c r="CE6" s="7">
        <f>VLOOKUP("*Владимирская*",[1]итого!$1:$1048576,COLUMN(BF7),0)</f>
        <v>217136</v>
      </c>
      <c r="CF6" s="7">
        <f>VLOOKUP("*Владимирская*",[1]итого!$1:$1048576,COLUMN(BG7),0)</f>
        <v>221585</v>
      </c>
      <c r="CG6" s="7">
        <f>VLOOKUP("*Владимирская*",[1]итого!$1:$1048576,COLUMN(BH7),0)</f>
        <v>223955</v>
      </c>
      <c r="CH6" s="7">
        <f>VLOOKUP("*Владимирская*",[1]итого!$1:$1048576,COLUMN(BI7),0)</f>
        <v>223297</v>
      </c>
      <c r="CI6" s="7">
        <f>VLOOKUP("*Владимирская*",[1]итого!$1:$1048576,COLUMN(BJ7),0)</f>
        <v>224785</v>
      </c>
      <c r="CJ6" s="7">
        <f>VLOOKUP("*Владимирская*",[1]итого!$1:$1048576,COLUMN(BK7),0)</f>
        <v>226794</v>
      </c>
      <c r="CK6" s="7">
        <f>VLOOKUP("*Владимирская*",[1]итого!$1:$1048576,COLUMN(BL7),0)</f>
        <v>230638</v>
      </c>
      <c r="CL6" s="7">
        <f>VLOOKUP("*Владимирская*",[1]итого!$1:$1048576,COLUMN(BM7),0)</f>
        <v>233908</v>
      </c>
      <c r="CM6" s="7">
        <f>VLOOKUP("*Владимирская*",[1]итого!$1:$1048576,COLUMN(BN7),0)</f>
        <v>237591</v>
      </c>
      <c r="CN6" s="7">
        <f>VLOOKUP("*Владимирская*",[1]итого!$1:$1048576,COLUMN(BO7),0)</f>
        <v>242146</v>
      </c>
      <c r="CO6" s="7">
        <f>VLOOKUP("*Владимирская*",[1]итого!$1:$1048576,COLUMN(BP7),0)</f>
        <v>241895</v>
      </c>
      <c r="CP6" s="7">
        <f>VLOOKUP("*Владимирская*",[1]итого!$1:$1048576,COLUMN(BQ7),0)</f>
        <v>244625</v>
      </c>
      <c r="CQ6" s="7">
        <f>VLOOKUP("*Владимирская*",[1]итого!$1:$1048576,COLUMN(BR7),0)</f>
        <v>245318</v>
      </c>
      <c r="CR6" s="7">
        <f>VLOOKUP("*Владимирская*",[1]итого!$1:$1048576,COLUMN(BS7),0)</f>
        <v>245381</v>
      </c>
      <c r="CS6" s="7">
        <f>VLOOKUP("*Владимирская*",[1]итого!$1:$1048576,COLUMN(BT7),0)</f>
        <v>236002</v>
      </c>
      <c r="CT6" s="7">
        <f>VLOOKUP("*Владимирская*",[1]итого!$1:$1048576,COLUMN(BU7),0)</f>
        <v>231301</v>
      </c>
      <c r="CU6" s="7">
        <f>VLOOKUP("*Владимирская*",[1]итого!$1:$1048576,COLUMN(BV7),0)</f>
        <v>227876</v>
      </c>
      <c r="CV6" s="7">
        <f>VLOOKUP("*Владимирская*",[1]итого!$1:$1048576,COLUMN(BW7),0)</f>
        <v>226833</v>
      </c>
      <c r="CW6" s="7">
        <f>VLOOKUP("*Владимирская*",[1]итого!$1:$1048576,COLUMN(BX7),0)</f>
        <v>226599</v>
      </c>
      <c r="CX6" s="7">
        <f>VLOOKUP("*Владимирская*",[1]итого!$1:$1048576,COLUMN(BY7),0)</f>
        <v>226392</v>
      </c>
      <c r="CY6" s="7">
        <f>VLOOKUP("*Владимирская*",[1]итого!$1:$1048576,COLUMN(BZ7),0)</f>
        <v>226810</v>
      </c>
      <c r="CZ6" s="7">
        <f>VLOOKUP("*Владимирская*",[1]итого!$1:$1048576,COLUMN(CA7),0)</f>
        <v>226382</v>
      </c>
      <c r="DA6" s="7">
        <f>VLOOKUP("*Владимирская*",[1]итого!$1:$1048576,COLUMN(CB7),0)</f>
        <v>225758</v>
      </c>
      <c r="DB6" s="7">
        <f>VLOOKUP("*Владимирская*",[1]итого!$1:$1048576,COLUMN(CC7),0)</f>
        <v>227980</v>
      </c>
      <c r="DC6" s="7">
        <f>VLOOKUP("*Владимирская*",[1]итого!$1:$1048576,COLUMN(CD7),0)</f>
        <v>229311</v>
      </c>
      <c r="DD6" s="7">
        <f>VLOOKUP("*Владимирская*",[1]итого!$1:$1048576,COLUMN(CE7),0)</f>
        <v>231141</v>
      </c>
      <c r="DE6" s="7">
        <f>VLOOKUP("*Владимирская*",[1]итого!$1:$1048576,COLUMN(CF7),0)</f>
        <v>232150</v>
      </c>
      <c r="DF6" s="7">
        <f>VLOOKUP("*Владимирская*",[1]итого!$1:$1048576,COLUMN(CG7),0)</f>
        <v>232781</v>
      </c>
    </row>
    <row r="7" spans="1:110" x14ac:dyDescent="0.25">
      <c r="A7" s="8" t="s">
        <v>5</v>
      </c>
      <c r="B7" s="7">
        <v>130975.466</v>
      </c>
      <c r="C7" s="7">
        <v>130683.88499999999</v>
      </c>
      <c r="D7" s="7">
        <v>130955.465</v>
      </c>
      <c r="E7" s="7">
        <v>132433.83100000001</v>
      </c>
      <c r="F7" s="7">
        <v>134029.139</v>
      </c>
      <c r="G7" s="7">
        <v>134889.39600000001</v>
      </c>
      <c r="H7" s="7">
        <v>136719.64300000001</v>
      </c>
      <c r="I7" s="7">
        <v>138515.24400000001</v>
      </c>
      <c r="J7" s="7">
        <v>140773.57999999999</v>
      </c>
      <c r="K7" s="7">
        <v>142651.633</v>
      </c>
      <c r="L7" s="7">
        <v>144215.51199999999</v>
      </c>
      <c r="M7" s="7">
        <v>146656.07500000001</v>
      </c>
      <c r="N7" s="7">
        <v>149137.136</v>
      </c>
      <c r="O7" s="7">
        <v>150966.59700000001</v>
      </c>
      <c r="P7" s="7">
        <v>152452.21400000001</v>
      </c>
      <c r="Q7" s="7">
        <v>154847.842</v>
      </c>
      <c r="R7" s="7">
        <v>158294.10500000001</v>
      </c>
      <c r="S7" s="7">
        <v>161728.70300000001</v>
      </c>
      <c r="T7" s="7">
        <v>164835.28599999999</v>
      </c>
      <c r="U7" s="7">
        <v>168403.742</v>
      </c>
      <c r="V7" s="7">
        <v>172484.28200000001</v>
      </c>
      <c r="W7" s="7">
        <v>175974.875</v>
      </c>
      <c r="X7" s="7">
        <v>178910.02499999999</v>
      </c>
      <c r="Y7" s="7">
        <v>182910.22700000001</v>
      </c>
      <c r="Z7" s="7">
        <v>185318.91699999999</v>
      </c>
      <c r="AA7" s="7">
        <f>VLOOKUP("*Воронежская*",[1]итого!$1:$1048576,COLUMN(B8),0)</f>
        <v>187526</v>
      </c>
      <c r="AB7" s="7">
        <f>VLOOKUP("*Воронежская*",[1]итого!$1:$1048576,COLUMN(C8),0)</f>
        <v>190512</v>
      </c>
      <c r="AC7" s="7">
        <f>VLOOKUP("*Воронежская*",[1]итого!$1:$1048576,COLUMN(D8),0)</f>
        <v>194041</v>
      </c>
      <c r="AD7" s="7">
        <f>VLOOKUP("*Воронежская*",[1]итого!$1:$1048576,COLUMN(E8),0)</f>
        <v>198685</v>
      </c>
      <c r="AE7" s="7">
        <f>VLOOKUP("*Воронежская*",[1]итого!$1:$1048576,COLUMN(F8),0)</f>
        <v>202122</v>
      </c>
      <c r="AF7" s="7">
        <f>VLOOKUP("*Воронежская*",[1]итого!$1:$1048576,COLUMN(G8),0)</f>
        <v>204986</v>
      </c>
      <c r="AG7" s="7">
        <f>VLOOKUP("*Воронежская*",[1]итого!$1:$1048576,COLUMN(H8),0)</f>
        <v>207478</v>
      </c>
      <c r="AH7" s="7">
        <f>VLOOKUP("*Воронежская*",[1]итого!$1:$1048576,COLUMN(I8),0)</f>
        <v>211178</v>
      </c>
      <c r="AI7" s="7">
        <f>VLOOKUP("*Воронежская*",[1]итого!$1:$1048576,COLUMN(J8),0)</f>
        <v>214356</v>
      </c>
      <c r="AJ7" s="7">
        <f>VLOOKUP("*Воронежская*",[1]итого!$1:$1048576,COLUMN(K8),0)</f>
        <v>215535</v>
      </c>
      <c r="AK7" s="7">
        <f>VLOOKUP("*Воронежская*",[1]итого!$1:$1048576,COLUMN(L8),0)</f>
        <v>218293</v>
      </c>
      <c r="AL7" s="7">
        <f>VLOOKUP("*Воронежская*",[1]итого!$1:$1048576,COLUMN(M8),0)</f>
        <v>220577</v>
      </c>
      <c r="AM7" s="7">
        <f>VLOOKUP("*Воронежская*",[1]итого!$1:$1048576,COLUMN(N8),0)</f>
        <v>222506</v>
      </c>
      <c r="AN7" s="7">
        <f>VLOOKUP("*Воронежская*",[1]итого!$1:$1048576,COLUMN(O8),0)</f>
        <v>225076</v>
      </c>
      <c r="AO7" s="7">
        <f>VLOOKUP("*Воронежская*",[1]итого!$1:$1048576,COLUMN(P8),0)</f>
        <v>229261</v>
      </c>
      <c r="AP7" s="7">
        <f>VLOOKUP("*Воронежская*",[1]итого!$1:$1048576,COLUMN(Q8),0)</f>
        <v>228086</v>
      </c>
      <c r="AQ7" s="7">
        <f>VLOOKUP("*Воронежская*",[1]итого!$1:$1048576,COLUMN(R8),0)</f>
        <v>228903</v>
      </c>
      <c r="AR7" s="7">
        <f>VLOOKUP("*Воронежская*",[1]итого!$1:$1048576,COLUMN(S8),0)</f>
        <v>231453</v>
      </c>
      <c r="AS7" s="7">
        <f>VLOOKUP("*Воронежская*",[1]итого!$1:$1048576,COLUMN(T8),0)</f>
        <v>235402</v>
      </c>
      <c r="AT7" s="7">
        <f>VLOOKUP("*Воронежская*",[1]итого!$1:$1048576,COLUMN(U8),0)</f>
        <v>240722</v>
      </c>
      <c r="AU7" s="7">
        <f>VLOOKUP("*Воронежская*",[1]итого!$1:$1048576,COLUMN(V8),0)</f>
        <v>244660</v>
      </c>
      <c r="AV7" s="7">
        <f>VLOOKUP("*Воронежская*",[1]итого!$1:$1048576,COLUMN(W8),0)</f>
        <v>248384</v>
      </c>
      <c r="AW7" s="7">
        <f>VLOOKUP("*Воронежская*",[1]итого!$1:$1048576,COLUMN(X8),0)</f>
        <v>249085</v>
      </c>
      <c r="AX7" s="7">
        <f>VLOOKUP("*Воронежская*",[1]итого!$1:$1048576,COLUMN(Y8),0)</f>
        <v>250669</v>
      </c>
      <c r="AY7" s="7">
        <f>VLOOKUP("*Воронежская*",[1]итого!$1:$1048576,COLUMN(Z8),0)</f>
        <v>252716</v>
      </c>
      <c r="AZ7" s="7">
        <f>VLOOKUP("*Воронежская*",[1]итого!$1:$1048576,COLUMN(AA8),0)</f>
        <v>256130</v>
      </c>
      <c r="BA7" s="7">
        <f>VLOOKUP("*Воронежская*",[1]итого!$1:$1048576,COLUMN(AB8),0)</f>
        <v>261470</v>
      </c>
      <c r="BB7" s="7">
        <f>VLOOKUP("*Воронежская*",[1]итого!$1:$1048576,COLUMN(AC8),0)</f>
        <v>267036</v>
      </c>
      <c r="BC7" s="7">
        <f>VLOOKUP("*Воронежская*",[1]итого!$1:$1048576,COLUMN(AD8),0)</f>
        <v>272253</v>
      </c>
      <c r="BD7" s="7">
        <f>VLOOKUP("*Воронежская*",[1]итого!$1:$1048576,COLUMN(AE8),0)</f>
        <v>278791</v>
      </c>
      <c r="BE7" s="7">
        <f>VLOOKUP("*Воронежская*",[1]итого!$1:$1048576,COLUMN(AF8),0)</f>
        <v>283841</v>
      </c>
      <c r="BF7" s="7">
        <f>VLOOKUP("*Воронежская*",[1]итого!$1:$1048576,COLUMN(AG8),0)</f>
        <v>289186</v>
      </c>
      <c r="BG7" s="7">
        <f>VLOOKUP("*Воронежская*",[1]итого!$1:$1048576,COLUMN(AH8),0)</f>
        <v>293887</v>
      </c>
      <c r="BH7" s="7">
        <f>VLOOKUP("*Воронежская*",[1]итого!$1:$1048576,COLUMN(AI8),0)</f>
        <v>298387</v>
      </c>
      <c r="BI7" s="7">
        <f>VLOOKUP("*Воронежская*",[1]итого!$1:$1048576,COLUMN(AJ8),0)</f>
        <v>299714</v>
      </c>
      <c r="BJ7" s="7">
        <f>VLOOKUP("*Воронежская*",[1]итого!$1:$1048576,COLUMN(AK8),0)</f>
        <v>304283</v>
      </c>
      <c r="BK7" s="7">
        <f>VLOOKUP("*Воронежская*",[1]итого!$1:$1048576,COLUMN(AL8),0)</f>
        <v>307848</v>
      </c>
      <c r="BL7" s="7">
        <f>VLOOKUP("*Воронежская*",[1]итого!$1:$1048576,COLUMN(AM8),0)</f>
        <v>313498</v>
      </c>
      <c r="BM7" s="7">
        <f>VLOOKUP("*Воронежская*",[1]итого!$1:$1048576,COLUMN(AN8),0)</f>
        <v>314705</v>
      </c>
      <c r="BN7" s="7">
        <f>VLOOKUP("*Воронежская*",[1]итого!$1:$1048576,COLUMN(AO8),0)</f>
        <v>311831</v>
      </c>
      <c r="BO7" s="7">
        <f>VLOOKUP("*Воронежская*",[1]итого!$1:$1048576,COLUMN(AP8),0)</f>
        <v>310341</v>
      </c>
      <c r="BP7" s="7">
        <f>VLOOKUP("*Воронежская*",[1]итого!$1:$1048576,COLUMN(AQ8),0)</f>
        <v>310921</v>
      </c>
      <c r="BQ7" s="7">
        <f>VLOOKUP("*Воронежская*",[1]итого!$1:$1048576,COLUMN(AR8),0)</f>
        <v>313601</v>
      </c>
      <c r="BR7" s="7">
        <f>VLOOKUP("*Воронежская*",[1]итого!$1:$1048576,COLUMN(AS8),0)</f>
        <v>316541</v>
      </c>
      <c r="BS7" s="7">
        <f>VLOOKUP("*Воронежская*",[1]итого!$1:$1048576,COLUMN(AT8),0)</f>
        <v>320961</v>
      </c>
      <c r="BT7" s="7">
        <f>VLOOKUP("*Воронежская*",[1]итого!$1:$1048576,COLUMN(AU8),0)</f>
        <v>323692</v>
      </c>
      <c r="BU7" s="7">
        <f>VLOOKUP("*Воронежская*",[1]итого!$1:$1048576,COLUMN(AV8),0)</f>
        <v>327511</v>
      </c>
      <c r="BV7" s="7">
        <f>VLOOKUP("*Воронежская*",[1]итого!$1:$1048576,COLUMN(AW8),0)</f>
        <v>330421</v>
      </c>
      <c r="BW7" s="7">
        <f>VLOOKUP("*Воронежская*",[1]итого!$1:$1048576,COLUMN(AX8),0)</f>
        <v>332613</v>
      </c>
      <c r="BX7" s="7">
        <f>VLOOKUP("*Воронежская*",[1]итого!$1:$1048576,COLUMN(AY8),0)</f>
        <v>335958</v>
      </c>
      <c r="BY7" s="7">
        <f>VLOOKUP("*Воронежская*",[1]итого!$1:$1048576,COLUMN(AZ8),0)</f>
        <v>342462</v>
      </c>
      <c r="BZ7" s="7">
        <f>VLOOKUP("*Воронежская*",[1]итого!$1:$1048576,COLUMN(BA8),0)</f>
        <v>348954</v>
      </c>
      <c r="CA7" s="7">
        <f>VLOOKUP("*Воронежская*",[1]итого!$1:$1048576,COLUMN(BB8),0)</f>
        <v>356349</v>
      </c>
      <c r="CB7" s="7">
        <f>VLOOKUP("*Воронежская*",[1]итого!$1:$1048576,COLUMN(BC8),0)</f>
        <v>363334</v>
      </c>
      <c r="CC7" s="7">
        <f>VLOOKUP("*Воронежская*",[1]итого!$1:$1048576,COLUMN(BD8),0)</f>
        <v>370804</v>
      </c>
      <c r="CD7" s="7">
        <f>VLOOKUP("*Воронежская*",[1]итого!$1:$1048576,COLUMN(BE8),0)</f>
        <v>382544</v>
      </c>
      <c r="CE7" s="7">
        <f>VLOOKUP("*Воронежская*",[1]итого!$1:$1048576,COLUMN(BF8),0)</f>
        <v>395440</v>
      </c>
      <c r="CF7" s="7">
        <f>VLOOKUP("*Воронежская*",[1]итого!$1:$1048576,COLUMN(BG8),0)</f>
        <v>405153</v>
      </c>
      <c r="CG7" s="7">
        <f>VLOOKUP("*Воронежская*",[1]итого!$1:$1048576,COLUMN(BH8),0)</f>
        <v>411092</v>
      </c>
      <c r="CH7" s="7">
        <f>VLOOKUP("*Воронежская*",[1]итого!$1:$1048576,COLUMN(BI8),0)</f>
        <v>413260</v>
      </c>
      <c r="CI7" s="7">
        <f>VLOOKUP("*Воронежская*",[1]итого!$1:$1048576,COLUMN(BJ8),0)</f>
        <v>416602</v>
      </c>
      <c r="CJ7" s="7">
        <f>VLOOKUP("*Воронежская*",[1]итого!$1:$1048576,COLUMN(BK8),0)</f>
        <v>419966</v>
      </c>
      <c r="CK7" s="7">
        <f>VLOOKUP("*Воронежская*",[1]итого!$1:$1048576,COLUMN(BL8),0)</f>
        <v>427557</v>
      </c>
      <c r="CL7" s="7">
        <f>VLOOKUP("*Воронежская*",[1]итого!$1:$1048576,COLUMN(BM8),0)</f>
        <v>435062</v>
      </c>
      <c r="CM7" s="7">
        <f>VLOOKUP("*Воронежская*",[1]итого!$1:$1048576,COLUMN(BN8),0)</f>
        <v>443052</v>
      </c>
      <c r="CN7" s="7">
        <f>VLOOKUP("*Воронежская*",[1]итого!$1:$1048576,COLUMN(BO8),0)</f>
        <v>454879</v>
      </c>
      <c r="CO7" s="7">
        <f>VLOOKUP("*Воронежская*",[1]итого!$1:$1048576,COLUMN(BP8),0)</f>
        <v>456362</v>
      </c>
      <c r="CP7" s="7">
        <f>VLOOKUP("*Воронежская*",[1]итого!$1:$1048576,COLUMN(BQ8),0)</f>
        <v>461088</v>
      </c>
      <c r="CQ7" s="7">
        <f>VLOOKUP("*Воронежская*",[1]итого!$1:$1048576,COLUMN(BR8),0)</f>
        <v>462436</v>
      </c>
      <c r="CR7" s="7">
        <f>VLOOKUP("*Воронежская*",[1]итого!$1:$1048576,COLUMN(BS8),0)</f>
        <v>462516</v>
      </c>
      <c r="CS7" s="7">
        <f>VLOOKUP("*Воронежская*",[1]итого!$1:$1048576,COLUMN(BT8),0)</f>
        <v>448486</v>
      </c>
      <c r="CT7" s="7">
        <f>VLOOKUP("*Воронежская*",[1]итого!$1:$1048576,COLUMN(BU8),0)</f>
        <v>441787</v>
      </c>
      <c r="CU7" s="7">
        <f>VLOOKUP("*Воронежская*",[1]итого!$1:$1048576,COLUMN(BV8),0)</f>
        <v>435868</v>
      </c>
      <c r="CV7" s="7">
        <f>VLOOKUP("*Воронежская*",[1]итого!$1:$1048576,COLUMN(BW8),0)</f>
        <v>434156</v>
      </c>
      <c r="CW7" s="7">
        <f>VLOOKUP("*Воронежская*",[1]итого!$1:$1048576,COLUMN(BX8),0)</f>
        <v>433943</v>
      </c>
      <c r="CX7" s="7">
        <f>VLOOKUP("*Воронежская*",[1]итого!$1:$1048576,COLUMN(BY8),0)</f>
        <v>434160</v>
      </c>
      <c r="CY7" s="7">
        <f>VLOOKUP("*Воронежская*",[1]итого!$1:$1048576,COLUMN(BZ8),0)</f>
        <v>435280</v>
      </c>
      <c r="CZ7" s="7">
        <f>VLOOKUP("*Воронежская*",[1]итого!$1:$1048576,COLUMN(CA8),0)</f>
        <v>435973</v>
      </c>
      <c r="DA7" s="7">
        <f>VLOOKUP("*Воронежская*",[1]итого!$1:$1048576,COLUMN(CB8),0)</f>
        <v>435466</v>
      </c>
      <c r="DB7" s="7">
        <f>VLOOKUP("*Воронежская*",[1]итого!$1:$1048576,COLUMN(CC8),0)</f>
        <v>439296</v>
      </c>
      <c r="DC7" s="7">
        <f>VLOOKUP("*Воронежская*",[1]итого!$1:$1048576,COLUMN(CD8),0)</f>
        <v>442136</v>
      </c>
      <c r="DD7" s="7">
        <f>VLOOKUP("*Воронежская*",[1]итого!$1:$1048576,COLUMN(CE8),0)</f>
        <v>445865</v>
      </c>
      <c r="DE7" s="7">
        <f>VLOOKUP("*Воронежская*",[1]итого!$1:$1048576,COLUMN(CF8),0)</f>
        <v>448885</v>
      </c>
      <c r="DF7" s="7">
        <f>VLOOKUP("*Воронежская*",[1]итого!$1:$1048576,COLUMN(CG8),0)</f>
        <v>452730</v>
      </c>
    </row>
    <row r="8" spans="1:110" x14ac:dyDescent="0.25">
      <c r="A8" s="8" t="s">
        <v>6</v>
      </c>
      <c r="B8" s="7">
        <v>53169.54</v>
      </c>
      <c r="C8" s="7">
        <v>52803.061000000002</v>
      </c>
      <c r="D8" s="7">
        <v>53082.938000000002</v>
      </c>
      <c r="E8" s="7">
        <v>53501.552000000003</v>
      </c>
      <c r="F8" s="7">
        <v>54059.726999999999</v>
      </c>
      <c r="G8" s="7">
        <v>54277.944000000003</v>
      </c>
      <c r="H8" s="7">
        <v>54988.83</v>
      </c>
      <c r="I8" s="7">
        <v>55546.135999999999</v>
      </c>
      <c r="J8" s="7">
        <v>56168.633000000002</v>
      </c>
      <c r="K8" s="7">
        <v>56650.851999999999</v>
      </c>
      <c r="L8" s="7">
        <v>57107.873</v>
      </c>
      <c r="M8" s="7">
        <v>56982.582999999999</v>
      </c>
      <c r="N8" s="7">
        <v>57866.264000000003</v>
      </c>
      <c r="O8" s="7">
        <v>59112.999000000003</v>
      </c>
      <c r="P8" s="7">
        <v>59667.165999999997</v>
      </c>
      <c r="Q8" s="7">
        <v>60768.957000000002</v>
      </c>
      <c r="R8" s="7">
        <v>61800.36</v>
      </c>
      <c r="S8" s="7">
        <v>62947.188000000002</v>
      </c>
      <c r="T8" s="7">
        <v>63917.14</v>
      </c>
      <c r="U8" s="7">
        <v>65015.788999999997</v>
      </c>
      <c r="V8" s="7">
        <v>66450.384999999995</v>
      </c>
      <c r="W8" s="7">
        <v>67352.270999999993</v>
      </c>
      <c r="X8" s="7">
        <v>67971.968999999997</v>
      </c>
      <c r="Y8" s="7">
        <v>69724.384999999995</v>
      </c>
      <c r="Z8" s="7">
        <v>70576.864000000001</v>
      </c>
      <c r="AA8" s="7">
        <f>VLOOKUP("*Ивановская*",[1]итого!$1:$1048576,COLUMN(B9),0)</f>
        <v>71046</v>
      </c>
      <c r="AB8" s="7">
        <f>VLOOKUP("*Ивановская*",[1]итого!$1:$1048576,COLUMN(C9),0)</f>
        <v>71753</v>
      </c>
      <c r="AC8" s="7">
        <f>VLOOKUP("*Ивановская*",[1]итого!$1:$1048576,COLUMN(D9),0)</f>
        <v>71973</v>
      </c>
      <c r="AD8" s="7">
        <f>VLOOKUP("*Ивановская*",[1]итого!$1:$1048576,COLUMN(E9),0)</f>
        <v>73206</v>
      </c>
      <c r="AE8" s="7">
        <f>VLOOKUP("*Ивановская*",[1]итого!$1:$1048576,COLUMN(F9),0)</f>
        <v>73642</v>
      </c>
      <c r="AF8" s="7">
        <f>VLOOKUP("*Ивановская*",[1]итого!$1:$1048576,COLUMN(G9),0)</f>
        <v>75287</v>
      </c>
      <c r="AG8" s="7">
        <f>VLOOKUP("*Ивановская*",[1]итого!$1:$1048576,COLUMN(H9),0)</f>
        <v>76234</v>
      </c>
      <c r="AH8" s="7">
        <f>VLOOKUP("*Ивановская*",[1]итого!$1:$1048576,COLUMN(I9),0)</f>
        <v>77512</v>
      </c>
      <c r="AI8" s="7">
        <f>VLOOKUP("*Ивановская*",[1]итого!$1:$1048576,COLUMN(J9),0)</f>
        <v>78537</v>
      </c>
      <c r="AJ8" s="7">
        <f>VLOOKUP("*Ивановская*",[1]итого!$1:$1048576,COLUMN(K9),0)</f>
        <v>78890</v>
      </c>
      <c r="AK8" s="7">
        <f>VLOOKUP("*Ивановская*",[1]итого!$1:$1048576,COLUMN(L9),0)</f>
        <v>78913</v>
      </c>
      <c r="AL8" s="7">
        <f>VLOOKUP("*Ивановская*",[1]итого!$1:$1048576,COLUMN(M9),0)</f>
        <v>79484</v>
      </c>
      <c r="AM8" s="7">
        <f>VLOOKUP("*Ивановская*",[1]итого!$1:$1048576,COLUMN(N9),0)</f>
        <v>79979</v>
      </c>
      <c r="AN8" s="7">
        <f>VLOOKUP("*Ивановская*",[1]итого!$1:$1048576,COLUMN(O9),0)</f>
        <v>80594</v>
      </c>
      <c r="AO8" s="7">
        <f>VLOOKUP("*Ивановская*",[1]итого!$1:$1048576,COLUMN(P9),0)</f>
        <v>81592</v>
      </c>
      <c r="AP8" s="7">
        <f>VLOOKUP("*Ивановская*",[1]итого!$1:$1048576,COLUMN(Q9),0)</f>
        <v>80759</v>
      </c>
      <c r="AQ8" s="7">
        <f>VLOOKUP("*Ивановская*",[1]итого!$1:$1048576,COLUMN(R9),0)</f>
        <v>80565</v>
      </c>
      <c r="AR8" s="7">
        <f>VLOOKUP("*Ивановская*",[1]итого!$1:$1048576,COLUMN(S9),0)</f>
        <v>80927</v>
      </c>
      <c r="AS8" s="7">
        <f>VLOOKUP("*Ивановская*",[1]итого!$1:$1048576,COLUMN(T9),0)</f>
        <v>81921</v>
      </c>
      <c r="AT8" s="7">
        <f>VLOOKUP("*Ивановская*",[1]итого!$1:$1048576,COLUMN(U9),0)</f>
        <v>83517</v>
      </c>
      <c r="AU8" s="7">
        <f>VLOOKUP("*Ивановская*",[1]итого!$1:$1048576,COLUMN(V9),0)</f>
        <v>84889</v>
      </c>
      <c r="AV8" s="7">
        <f>VLOOKUP("*Ивановская*",[1]итого!$1:$1048576,COLUMN(W9),0)</f>
        <v>86315</v>
      </c>
      <c r="AW8" s="7">
        <f>VLOOKUP("*Ивановская*",[1]итого!$1:$1048576,COLUMN(X9),0)</f>
        <v>86847</v>
      </c>
      <c r="AX8" s="7">
        <f>VLOOKUP("*Ивановская*",[1]итого!$1:$1048576,COLUMN(Y9),0)</f>
        <v>87392</v>
      </c>
      <c r="AY8" s="7">
        <f>VLOOKUP("*Ивановская*",[1]итого!$1:$1048576,COLUMN(Z9),0)</f>
        <v>87835</v>
      </c>
      <c r="AZ8" s="7">
        <f>VLOOKUP("*Ивановская*",[1]итого!$1:$1048576,COLUMN(AA9),0)</f>
        <v>88943</v>
      </c>
      <c r="BA8" s="7">
        <f>VLOOKUP("*Ивановская*",[1]итого!$1:$1048576,COLUMN(AB9),0)</f>
        <v>90348</v>
      </c>
      <c r="BB8" s="7">
        <f>VLOOKUP("*Ивановская*",[1]итого!$1:$1048576,COLUMN(AC9),0)</f>
        <v>92043</v>
      </c>
      <c r="BC8" s="7">
        <f>VLOOKUP("*Ивановская*",[1]итого!$1:$1048576,COLUMN(AD9),0)</f>
        <v>93679</v>
      </c>
      <c r="BD8" s="7">
        <f>VLOOKUP("*Ивановская*",[1]итого!$1:$1048576,COLUMN(AE9),0)</f>
        <v>96435</v>
      </c>
      <c r="BE8" s="7">
        <f>VLOOKUP("*Ивановская*",[1]итого!$1:$1048576,COLUMN(AF9),0)</f>
        <v>98532</v>
      </c>
      <c r="BF8" s="7">
        <f>VLOOKUP("*Ивановская*",[1]итого!$1:$1048576,COLUMN(AG9),0)</f>
        <v>100292</v>
      </c>
      <c r="BG8" s="7">
        <f>VLOOKUP("*Ивановская*",[1]итого!$1:$1048576,COLUMN(AH9),0)</f>
        <v>101926</v>
      </c>
      <c r="BH8" s="7">
        <f>VLOOKUP("*Ивановская*",[1]итого!$1:$1048576,COLUMN(AI9),0)</f>
        <v>103512</v>
      </c>
      <c r="BI8" s="7">
        <f>VLOOKUP("*Ивановская*",[1]итого!$1:$1048576,COLUMN(AJ9),0)</f>
        <v>104041</v>
      </c>
      <c r="BJ8" s="7">
        <f>VLOOKUP("*Ивановская*",[1]итого!$1:$1048576,COLUMN(AK9),0)</f>
        <v>105067</v>
      </c>
      <c r="BK8" s="7">
        <f>VLOOKUP("*Ивановская*",[1]итого!$1:$1048576,COLUMN(AL9),0)</f>
        <v>105900</v>
      </c>
      <c r="BL8" s="7">
        <f>VLOOKUP("*Ивановская*",[1]итого!$1:$1048576,COLUMN(AM9),0)</f>
        <v>107903</v>
      </c>
      <c r="BM8" s="7">
        <f>VLOOKUP("*Ивановская*",[1]итого!$1:$1048576,COLUMN(AN9),0)</f>
        <v>107504</v>
      </c>
      <c r="BN8" s="7">
        <f>VLOOKUP("*Ивановская*",[1]итого!$1:$1048576,COLUMN(AO9),0)</f>
        <v>106133</v>
      </c>
      <c r="BO8" s="7">
        <f>VLOOKUP("*Ивановская*",[1]итого!$1:$1048576,COLUMN(AP9),0)</f>
        <v>105535</v>
      </c>
      <c r="BP8" s="7">
        <f>VLOOKUP("*Ивановская*",[1]итого!$1:$1048576,COLUMN(AQ9),0)</f>
        <v>105584</v>
      </c>
      <c r="BQ8" s="7">
        <f>VLOOKUP("*Ивановская*",[1]итого!$1:$1048576,COLUMN(AR9),0)</f>
        <v>106286</v>
      </c>
      <c r="BR8" s="7">
        <f>VLOOKUP("*Ивановская*",[1]итого!$1:$1048576,COLUMN(AS9),0)</f>
        <v>107114</v>
      </c>
      <c r="BS8" s="7">
        <f>VLOOKUP("*Ивановская*",[1]итого!$1:$1048576,COLUMN(AT9),0)</f>
        <v>108814</v>
      </c>
      <c r="BT8" s="7">
        <f>VLOOKUP("*Ивановская*",[1]итого!$1:$1048576,COLUMN(AU9),0)</f>
        <v>109945</v>
      </c>
      <c r="BU8" s="7">
        <f>VLOOKUP("*Ивановская*",[1]итого!$1:$1048576,COLUMN(AV9),0)</f>
        <v>111336</v>
      </c>
      <c r="BV8" s="7">
        <f>VLOOKUP("*Ивановская*",[1]итого!$1:$1048576,COLUMN(AW9),0)</f>
        <v>110809</v>
      </c>
      <c r="BW8" s="7">
        <f>VLOOKUP("*Ивановская*",[1]итого!$1:$1048576,COLUMN(AX9),0)</f>
        <v>111262</v>
      </c>
      <c r="BX8" s="7">
        <f>VLOOKUP("*Ивановская*",[1]итого!$1:$1048576,COLUMN(AY9),0)</f>
        <v>112575</v>
      </c>
      <c r="BY8" s="7">
        <f>VLOOKUP("*Ивановская*",[1]итого!$1:$1048576,COLUMN(AZ9),0)</f>
        <v>114771</v>
      </c>
      <c r="BZ8" s="7">
        <f>VLOOKUP("*Ивановская*",[1]итого!$1:$1048576,COLUMN(BA9),0)</f>
        <v>117071</v>
      </c>
      <c r="CA8" s="7">
        <f>VLOOKUP("*Ивановская*",[1]итого!$1:$1048576,COLUMN(BB9),0)</f>
        <v>119306</v>
      </c>
      <c r="CB8" s="7">
        <f>VLOOKUP("*Ивановская*",[1]итого!$1:$1048576,COLUMN(BC9),0)</f>
        <v>121787</v>
      </c>
      <c r="CC8" s="7">
        <f>VLOOKUP("*Ивановская*",[1]итого!$1:$1048576,COLUMN(BD9),0)</f>
        <v>124037</v>
      </c>
      <c r="CD8" s="7">
        <f>VLOOKUP("*Ивановская*",[1]итого!$1:$1048576,COLUMN(BE9),0)</f>
        <v>128567</v>
      </c>
      <c r="CE8" s="7">
        <f>VLOOKUP("*Ивановская*",[1]итого!$1:$1048576,COLUMN(BF9),0)</f>
        <v>132667</v>
      </c>
      <c r="CF8" s="7">
        <f>VLOOKUP("*Ивановская*",[1]итого!$1:$1048576,COLUMN(BG9),0)</f>
        <v>135026</v>
      </c>
      <c r="CG8" s="7">
        <f>VLOOKUP("*Ивановская*",[1]итого!$1:$1048576,COLUMN(BH9),0)</f>
        <v>137146</v>
      </c>
      <c r="CH8" s="7">
        <f>VLOOKUP("*Ивановская*",[1]итого!$1:$1048576,COLUMN(BI9),0)</f>
        <v>136692</v>
      </c>
      <c r="CI8" s="7">
        <f>VLOOKUP("*Ивановская*",[1]итого!$1:$1048576,COLUMN(BJ9),0)</f>
        <v>137740</v>
      </c>
      <c r="CJ8" s="7">
        <f>VLOOKUP("*Ивановская*",[1]итого!$1:$1048576,COLUMN(BK9),0)</f>
        <v>139156</v>
      </c>
      <c r="CK8" s="7">
        <f>VLOOKUP("*Ивановская*",[1]итого!$1:$1048576,COLUMN(BL9),0)</f>
        <v>141650</v>
      </c>
      <c r="CL8" s="7">
        <f>VLOOKUP("*Ивановская*",[1]итого!$1:$1048576,COLUMN(BM9),0)</f>
        <v>144004</v>
      </c>
      <c r="CM8" s="7">
        <f>VLOOKUP("*Ивановская*",[1]итого!$1:$1048576,COLUMN(BN9),0)</f>
        <v>147036</v>
      </c>
      <c r="CN8" s="7">
        <f>VLOOKUP("*Ивановская*",[1]итого!$1:$1048576,COLUMN(BO9),0)</f>
        <v>150377</v>
      </c>
      <c r="CO8" s="7">
        <f>VLOOKUP("*Ивановская*",[1]итого!$1:$1048576,COLUMN(BP9),0)</f>
        <v>149920</v>
      </c>
      <c r="CP8" s="7">
        <f>VLOOKUP("*Ивановская*",[1]итого!$1:$1048576,COLUMN(BQ9),0)</f>
        <v>151502</v>
      </c>
      <c r="CQ8" s="7">
        <f>VLOOKUP("*Ивановская*",[1]итого!$1:$1048576,COLUMN(BR9),0)</f>
        <v>151888</v>
      </c>
      <c r="CR8" s="7">
        <f>VLOOKUP("*Ивановская*",[1]итого!$1:$1048576,COLUMN(BS9),0)</f>
        <v>152071</v>
      </c>
      <c r="CS8" s="7">
        <f>VLOOKUP("*Ивановская*",[1]итого!$1:$1048576,COLUMN(BT9),0)</f>
        <v>146222</v>
      </c>
      <c r="CT8" s="7">
        <f>VLOOKUP("*Ивановская*",[1]итого!$1:$1048576,COLUMN(BU9),0)</f>
        <v>143338</v>
      </c>
      <c r="CU8" s="7">
        <f>VLOOKUP("*Ивановская*",[1]итого!$1:$1048576,COLUMN(BV9),0)</f>
        <v>139977</v>
      </c>
      <c r="CV8" s="7">
        <f>VLOOKUP("*Ивановская*",[1]итого!$1:$1048576,COLUMN(BW9),0)</f>
        <v>139312</v>
      </c>
      <c r="CW8" s="7">
        <f>VLOOKUP("*Ивановская*",[1]итого!$1:$1048576,COLUMN(BX9),0)</f>
        <v>139366</v>
      </c>
      <c r="CX8" s="7">
        <f>VLOOKUP("*Ивановская*",[1]итого!$1:$1048576,COLUMN(BY9),0)</f>
        <v>139284</v>
      </c>
      <c r="CY8" s="7">
        <f>VLOOKUP("*Ивановская*",[1]итого!$1:$1048576,COLUMN(BZ9),0)</f>
        <v>139455</v>
      </c>
      <c r="CZ8" s="7">
        <f>VLOOKUP("*Ивановская*",[1]итого!$1:$1048576,COLUMN(CA9),0)</f>
        <v>139633</v>
      </c>
      <c r="DA8" s="7">
        <f>VLOOKUP("*Ивановская*",[1]итого!$1:$1048576,COLUMN(CB9),0)</f>
        <v>138930</v>
      </c>
      <c r="DB8" s="7">
        <f>VLOOKUP("*Ивановская*",[1]итого!$1:$1048576,COLUMN(CC9),0)</f>
        <v>140253</v>
      </c>
      <c r="DC8" s="7">
        <f>VLOOKUP("*Ивановская*",[1]итого!$1:$1048576,COLUMN(CD9),0)</f>
        <v>140780</v>
      </c>
      <c r="DD8" s="7">
        <f>VLOOKUP("*Ивановская*",[1]итого!$1:$1048576,COLUMN(CE9),0)</f>
        <v>141838</v>
      </c>
      <c r="DE8" s="7">
        <f>VLOOKUP("*Ивановская*",[1]итого!$1:$1048576,COLUMN(CF9),0)</f>
        <v>142575</v>
      </c>
      <c r="DF8" s="7">
        <f>VLOOKUP("*Ивановская*",[1]итого!$1:$1048576,COLUMN(CG9),0)</f>
        <v>142728</v>
      </c>
    </row>
    <row r="9" spans="1:110" x14ac:dyDescent="0.25">
      <c r="A9" s="8" t="s">
        <v>7</v>
      </c>
      <c r="B9" s="7">
        <v>77164.164000000004</v>
      </c>
      <c r="C9" s="7">
        <v>77166.504000000001</v>
      </c>
      <c r="D9" s="7">
        <v>77461.093999999997</v>
      </c>
      <c r="E9" s="7">
        <v>78472.491999999998</v>
      </c>
      <c r="F9" s="7">
        <v>79431.665999999997</v>
      </c>
      <c r="G9" s="7">
        <v>80377.395999999993</v>
      </c>
      <c r="H9" s="7">
        <v>81496.735000000001</v>
      </c>
      <c r="I9" s="7">
        <v>82637.873999999996</v>
      </c>
      <c r="J9" s="7">
        <v>84021.551000000007</v>
      </c>
      <c r="K9" s="7">
        <v>85285.506999999998</v>
      </c>
      <c r="L9" s="7">
        <v>86648.11</v>
      </c>
      <c r="M9" s="7">
        <v>88144.178</v>
      </c>
      <c r="N9" s="7">
        <v>89898.400999999998</v>
      </c>
      <c r="O9" s="7">
        <v>90729.758000000002</v>
      </c>
      <c r="P9" s="7">
        <v>91727.25</v>
      </c>
      <c r="Q9" s="7">
        <v>93272.323000000004</v>
      </c>
      <c r="R9" s="7">
        <v>95353.436000000002</v>
      </c>
      <c r="S9" s="7">
        <v>97623.460999999996</v>
      </c>
      <c r="T9" s="7">
        <v>99577.100999999995</v>
      </c>
      <c r="U9" s="7">
        <v>101745.614</v>
      </c>
      <c r="V9" s="7">
        <v>104340.874</v>
      </c>
      <c r="W9" s="7">
        <v>106597.94500000001</v>
      </c>
      <c r="X9" s="7">
        <v>108832.18700000001</v>
      </c>
      <c r="Y9" s="7">
        <v>111197.73699999999</v>
      </c>
      <c r="Z9" s="7">
        <v>112700.031</v>
      </c>
      <c r="AA9" s="7">
        <f>VLOOKUP("*Калужская*",[1]итого!$1:$1048576,COLUMN(B10),0)</f>
        <v>113647</v>
      </c>
      <c r="AB9" s="7">
        <f>VLOOKUP("*Калужская*",[1]итого!$1:$1048576,COLUMN(C10),0)</f>
        <v>115087</v>
      </c>
      <c r="AC9" s="7">
        <f>VLOOKUP("*Калужская*",[1]итого!$1:$1048576,COLUMN(D10),0)</f>
        <v>117059</v>
      </c>
      <c r="AD9" s="7">
        <f>VLOOKUP("*Калужская*",[1]итого!$1:$1048576,COLUMN(E10),0)</f>
        <v>119595</v>
      </c>
      <c r="AE9" s="7">
        <f>VLOOKUP("*Калужская*",[1]итого!$1:$1048576,COLUMN(F10),0)</f>
        <v>121714</v>
      </c>
      <c r="AF9" s="7">
        <f>VLOOKUP("*Калужская*",[1]итого!$1:$1048576,COLUMN(G10),0)</f>
        <v>123500</v>
      </c>
      <c r="AG9" s="7">
        <f>VLOOKUP("*Калужская*",[1]итого!$1:$1048576,COLUMN(H10),0)</f>
        <v>124965</v>
      </c>
      <c r="AH9" s="7">
        <f>VLOOKUP("*Калужская*",[1]итого!$1:$1048576,COLUMN(I10),0)</f>
        <v>126938</v>
      </c>
      <c r="AI9" s="7">
        <f>VLOOKUP("*Калужская*",[1]итого!$1:$1048576,COLUMN(J10),0)</f>
        <v>129140</v>
      </c>
      <c r="AJ9" s="7">
        <f>VLOOKUP("*Калужская*",[1]итого!$1:$1048576,COLUMN(K10),0)</f>
        <v>130020</v>
      </c>
      <c r="AK9" s="7">
        <f>VLOOKUP("*Калужская*",[1]итого!$1:$1048576,COLUMN(L10),0)</f>
        <v>131800</v>
      </c>
      <c r="AL9" s="7">
        <f>VLOOKUP("*Калужская*",[1]итого!$1:$1048576,COLUMN(M10),0)</f>
        <v>133313</v>
      </c>
      <c r="AM9" s="7">
        <f>VLOOKUP("*Калужская*",[1]итого!$1:$1048576,COLUMN(N10),0)</f>
        <v>134237</v>
      </c>
      <c r="AN9" s="7">
        <f>VLOOKUP("*Калужская*",[1]итого!$1:$1048576,COLUMN(O10),0)</f>
        <v>135909</v>
      </c>
      <c r="AO9" s="7">
        <f>VLOOKUP("*Калужская*",[1]итого!$1:$1048576,COLUMN(P10),0)</f>
        <v>137982</v>
      </c>
      <c r="AP9" s="7">
        <f>VLOOKUP("*Калужская*",[1]итого!$1:$1048576,COLUMN(Q10),0)</f>
        <v>137056</v>
      </c>
      <c r="AQ9" s="7">
        <f>VLOOKUP("*Калужская*",[1]итого!$1:$1048576,COLUMN(R10),0)</f>
        <v>136836</v>
      </c>
      <c r="AR9" s="7">
        <f>VLOOKUP("*Калужская*",[1]итого!$1:$1048576,COLUMN(S10),0)</f>
        <v>137995</v>
      </c>
      <c r="AS9" s="7">
        <f>VLOOKUP("*Калужская*",[1]итого!$1:$1048576,COLUMN(T10),0)</f>
        <v>139874</v>
      </c>
      <c r="AT9" s="7">
        <f>VLOOKUP("*Калужская*",[1]итого!$1:$1048576,COLUMN(U10),0)</f>
        <v>142333</v>
      </c>
      <c r="AU9" s="7">
        <f>VLOOKUP("*Калужская*",[1]итого!$1:$1048576,COLUMN(V10),0)</f>
        <v>144638</v>
      </c>
      <c r="AV9" s="7">
        <f>VLOOKUP("*Калужская*",[1]итого!$1:$1048576,COLUMN(W10),0)</f>
        <v>147132</v>
      </c>
      <c r="AW9" s="7">
        <f>VLOOKUP("*Калужская*",[1]итого!$1:$1048576,COLUMN(X10),0)</f>
        <v>148485</v>
      </c>
      <c r="AX9" s="7">
        <f>VLOOKUP("*Калужская*",[1]итого!$1:$1048576,COLUMN(Y10),0)</f>
        <v>149465</v>
      </c>
      <c r="AY9" s="7">
        <f>VLOOKUP("*Калужская*",[1]итого!$1:$1048576,COLUMN(Z10),0)</f>
        <v>150451</v>
      </c>
      <c r="AZ9" s="7">
        <f>VLOOKUP("*Калужская*",[1]итого!$1:$1048576,COLUMN(AA10),0)</f>
        <v>152173</v>
      </c>
      <c r="BA9" s="7">
        <f>VLOOKUP("*Калужская*",[1]итого!$1:$1048576,COLUMN(AB10),0)</f>
        <v>154873</v>
      </c>
      <c r="BB9" s="7">
        <f>VLOOKUP("*Калужская*",[1]итого!$1:$1048576,COLUMN(AC10),0)</f>
        <v>157953</v>
      </c>
      <c r="BC9" s="7">
        <f>VLOOKUP("*Калужская*",[1]итого!$1:$1048576,COLUMN(AD10),0)</f>
        <v>160990</v>
      </c>
      <c r="BD9" s="7">
        <f>VLOOKUP("*Калужская*",[1]итого!$1:$1048576,COLUMN(AE10),0)</f>
        <v>164244</v>
      </c>
      <c r="BE9" s="7">
        <f>VLOOKUP("*Калужская*",[1]итого!$1:$1048576,COLUMN(AF10),0)</f>
        <v>167049</v>
      </c>
      <c r="BF9" s="7">
        <f>VLOOKUP("*Калужская*",[1]итого!$1:$1048576,COLUMN(AG10),0)</f>
        <v>170647</v>
      </c>
      <c r="BG9" s="7">
        <f>VLOOKUP("*Калужская*",[1]итого!$1:$1048576,COLUMN(AH10),0)</f>
        <v>173644</v>
      </c>
      <c r="BH9" s="7">
        <f>VLOOKUP("*Калужская*",[1]итого!$1:$1048576,COLUMN(AI10),0)</f>
        <v>176695</v>
      </c>
      <c r="BI9" s="7">
        <f>VLOOKUP("*Калужская*",[1]итого!$1:$1048576,COLUMN(AJ10),0)</f>
        <v>178143</v>
      </c>
      <c r="BJ9" s="7">
        <f>VLOOKUP("*Калужская*",[1]итого!$1:$1048576,COLUMN(AK10),0)</f>
        <v>180855</v>
      </c>
      <c r="BK9" s="7">
        <f>VLOOKUP("*Калужская*",[1]итого!$1:$1048576,COLUMN(AL10),0)</f>
        <v>182303</v>
      </c>
      <c r="BL9" s="7">
        <f>VLOOKUP("*Калужская*",[1]итого!$1:$1048576,COLUMN(AM10),0)</f>
        <v>185193</v>
      </c>
      <c r="BM9" s="7">
        <f>VLOOKUP("*Калужская*",[1]итого!$1:$1048576,COLUMN(AN10),0)</f>
        <v>184543</v>
      </c>
      <c r="BN9" s="7">
        <f>VLOOKUP("*Калужская*",[1]итого!$1:$1048576,COLUMN(AO10),0)</f>
        <v>182535</v>
      </c>
      <c r="BO9" s="7">
        <f>VLOOKUP("*Калужская*",[1]итого!$1:$1048576,COLUMN(AP10),0)</f>
        <v>181746</v>
      </c>
      <c r="BP9" s="7">
        <f>VLOOKUP("*Калужская*",[1]итого!$1:$1048576,COLUMN(AQ10),0)</f>
        <v>182187</v>
      </c>
      <c r="BQ9" s="7">
        <f>VLOOKUP("*Калужская*",[1]итого!$1:$1048576,COLUMN(AR10),0)</f>
        <v>183644</v>
      </c>
      <c r="BR9" s="7">
        <f>VLOOKUP("*Калужская*",[1]итого!$1:$1048576,COLUMN(AS10),0)</f>
        <v>185596</v>
      </c>
      <c r="BS9" s="7">
        <f>VLOOKUP("*Калужская*",[1]итого!$1:$1048576,COLUMN(AT10),0)</f>
        <v>188489</v>
      </c>
      <c r="BT9" s="7">
        <f>VLOOKUP("*Калужская*",[1]итого!$1:$1048576,COLUMN(AU10),0)</f>
        <v>190151</v>
      </c>
      <c r="BU9" s="7">
        <f>VLOOKUP("*Калужская*",[1]итого!$1:$1048576,COLUMN(AV10),0)</f>
        <v>192293</v>
      </c>
      <c r="BV9" s="7">
        <f>VLOOKUP("*Калужская*",[1]итого!$1:$1048576,COLUMN(AW10),0)</f>
        <v>194540</v>
      </c>
      <c r="BW9" s="7">
        <f>VLOOKUP("*Калужская*",[1]итого!$1:$1048576,COLUMN(AX10),0)</f>
        <v>195863</v>
      </c>
      <c r="BX9" s="7">
        <f>VLOOKUP("*Калужская*",[1]итого!$1:$1048576,COLUMN(AY10),0)</f>
        <v>197477</v>
      </c>
      <c r="BY9" s="7">
        <f>VLOOKUP("*Калужская*",[1]итого!$1:$1048576,COLUMN(AZ10),0)</f>
        <v>200860</v>
      </c>
      <c r="BZ9" s="7">
        <f>VLOOKUP("*Калужская*",[1]итого!$1:$1048576,COLUMN(BA10),0)</f>
        <v>204661</v>
      </c>
      <c r="CA9" s="7">
        <f>VLOOKUP("*Калужская*",[1]итого!$1:$1048576,COLUMN(BB10),0)</f>
        <v>208405</v>
      </c>
      <c r="CB9" s="7">
        <f>VLOOKUP("*Калужская*",[1]итого!$1:$1048576,COLUMN(BC10),0)</f>
        <v>212686</v>
      </c>
      <c r="CC9" s="7">
        <f>VLOOKUP("*Калужская*",[1]итого!$1:$1048576,COLUMN(BD10),0)</f>
        <v>216218</v>
      </c>
      <c r="CD9" s="7">
        <f>VLOOKUP("*Калужская*",[1]итого!$1:$1048576,COLUMN(BE10),0)</f>
        <v>222254</v>
      </c>
      <c r="CE9" s="7">
        <f>VLOOKUP("*Калужская*",[1]итого!$1:$1048576,COLUMN(BF10),0)</f>
        <v>228414</v>
      </c>
      <c r="CF9" s="7">
        <f>VLOOKUP("*Калужская*",[1]итого!$1:$1048576,COLUMN(BG10),0)</f>
        <v>232782</v>
      </c>
      <c r="CG9" s="7">
        <f>VLOOKUP("*Калужская*",[1]итого!$1:$1048576,COLUMN(BH10),0)</f>
        <v>235881</v>
      </c>
      <c r="CH9" s="7">
        <f>VLOOKUP("*Калужская*",[1]итого!$1:$1048576,COLUMN(BI10),0)</f>
        <v>236032</v>
      </c>
      <c r="CI9" s="7">
        <f>VLOOKUP("*Калужская*",[1]итого!$1:$1048576,COLUMN(BJ10),0)</f>
        <v>237897</v>
      </c>
      <c r="CJ9" s="7">
        <f>VLOOKUP("*Калужская*",[1]итого!$1:$1048576,COLUMN(BK10),0)</f>
        <v>239754</v>
      </c>
      <c r="CK9" s="7">
        <f>VLOOKUP("*Калужская*",[1]итого!$1:$1048576,COLUMN(BL10),0)</f>
        <v>243417</v>
      </c>
      <c r="CL9" s="7">
        <f>VLOOKUP("*Калужская*",[1]итого!$1:$1048576,COLUMN(BM10),0)</f>
        <v>246590</v>
      </c>
      <c r="CM9" s="7">
        <f>VLOOKUP("*Калужская*",[1]итого!$1:$1048576,COLUMN(BN10),0)</f>
        <v>250852</v>
      </c>
      <c r="CN9" s="7">
        <f>VLOOKUP("*Калужская*",[1]итого!$1:$1048576,COLUMN(BO10),0)</f>
        <v>256170</v>
      </c>
      <c r="CO9" s="7">
        <f>VLOOKUP("*Калужская*",[1]итого!$1:$1048576,COLUMN(BP10),0)</f>
        <v>255524</v>
      </c>
      <c r="CP9" s="7">
        <f>VLOOKUP("*Калужская*",[1]итого!$1:$1048576,COLUMN(BQ10),0)</f>
        <v>257824</v>
      </c>
      <c r="CQ9" s="7">
        <f>VLOOKUP("*Калужская*",[1]итого!$1:$1048576,COLUMN(BR10),0)</f>
        <v>258730</v>
      </c>
      <c r="CR9" s="7">
        <f>VLOOKUP("*Калужская*",[1]итого!$1:$1048576,COLUMN(BS10),0)</f>
        <v>258508</v>
      </c>
      <c r="CS9" s="7">
        <f>VLOOKUP("*Калужская*",[1]итого!$1:$1048576,COLUMN(BT10),0)</f>
        <v>249926</v>
      </c>
      <c r="CT9" s="7">
        <f>VLOOKUP("*Калужская*",[1]итого!$1:$1048576,COLUMN(BU10),0)</f>
        <v>246088</v>
      </c>
      <c r="CU9" s="7">
        <f>VLOOKUP("*Калужская*",[1]итого!$1:$1048576,COLUMN(BV10),0)</f>
        <v>238442</v>
      </c>
      <c r="CV9" s="7">
        <f>VLOOKUP("*Калужская*",[1]итого!$1:$1048576,COLUMN(BW10),0)</f>
        <v>237424</v>
      </c>
      <c r="CW9" s="7">
        <f>VLOOKUP("*Калужская*",[1]итого!$1:$1048576,COLUMN(BX10),0)</f>
        <v>237291</v>
      </c>
      <c r="CX9" s="7">
        <f>VLOOKUP("*Калужская*",[1]итого!$1:$1048576,COLUMN(BY10),0)</f>
        <v>237621</v>
      </c>
      <c r="CY9" s="7">
        <f>VLOOKUP("*Калужская*",[1]итого!$1:$1048576,COLUMN(BZ10),0)</f>
        <v>238421</v>
      </c>
      <c r="CZ9" s="7">
        <f>VLOOKUP("*Калужская*",[1]итого!$1:$1048576,COLUMN(CA10),0)</f>
        <v>238108</v>
      </c>
      <c r="DA9" s="7">
        <f>VLOOKUP("*Калужская*",[1]итого!$1:$1048576,COLUMN(CB10),0)</f>
        <v>236863</v>
      </c>
      <c r="DB9" s="7">
        <f>VLOOKUP("*Калужская*",[1]итого!$1:$1048576,COLUMN(CC10),0)</f>
        <v>238986</v>
      </c>
      <c r="DC9" s="7">
        <f>VLOOKUP("*Калужская*",[1]итого!$1:$1048576,COLUMN(CD10),0)</f>
        <v>240182</v>
      </c>
      <c r="DD9" s="7">
        <f>VLOOKUP("*Калужская*",[1]итого!$1:$1048576,COLUMN(CE10),0)</f>
        <v>242074</v>
      </c>
      <c r="DE9" s="7">
        <f>VLOOKUP("*Калужская*",[1]итого!$1:$1048576,COLUMN(CF10),0)</f>
        <v>243066</v>
      </c>
      <c r="DF9" s="7">
        <f>VLOOKUP("*Калужская*",[1]итого!$1:$1048576,COLUMN(CG10),0)</f>
        <v>243094</v>
      </c>
    </row>
    <row r="10" spans="1:110" x14ac:dyDescent="0.25">
      <c r="A10" s="8" t="s">
        <v>8</v>
      </c>
      <c r="B10" s="7">
        <v>35920.199000000001</v>
      </c>
      <c r="C10" s="7">
        <v>35860.154999999999</v>
      </c>
      <c r="D10" s="7">
        <v>35874.247000000003</v>
      </c>
      <c r="E10" s="7">
        <v>36126.752</v>
      </c>
      <c r="F10" s="7">
        <v>36456.694000000003</v>
      </c>
      <c r="G10" s="7">
        <v>36592.970999999998</v>
      </c>
      <c r="H10" s="7">
        <v>36905.622000000003</v>
      </c>
      <c r="I10" s="7">
        <v>37340.720000000001</v>
      </c>
      <c r="J10" s="7">
        <v>37934.786</v>
      </c>
      <c r="K10" s="7">
        <v>38386.637999999999</v>
      </c>
      <c r="L10" s="7">
        <v>38767.618000000002</v>
      </c>
      <c r="M10" s="7">
        <v>39183.851000000002</v>
      </c>
      <c r="N10" s="7">
        <v>39787.455000000002</v>
      </c>
      <c r="O10" s="7">
        <v>40115.076000000001</v>
      </c>
      <c r="P10" s="7">
        <v>40375.748</v>
      </c>
      <c r="Q10" s="7">
        <v>40928.792999999998</v>
      </c>
      <c r="R10" s="7">
        <v>41339.788999999997</v>
      </c>
      <c r="S10" s="7">
        <v>42069.824000000001</v>
      </c>
      <c r="T10" s="7">
        <v>42825.794999999998</v>
      </c>
      <c r="U10" s="7">
        <v>43530.404999999999</v>
      </c>
      <c r="V10" s="7">
        <v>44460.392999999996</v>
      </c>
      <c r="W10" s="7">
        <v>44882.661999999997</v>
      </c>
      <c r="X10" s="7">
        <v>45708.353999999999</v>
      </c>
      <c r="Y10" s="7">
        <v>46636.641000000003</v>
      </c>
      <c r="Z10" s="7">
        <v>46990.36</v>
      </c>
      <c r="AA10" s="7">
        <f>VLOOKUP("*Костромская*",[1]итого!$1:$1048576,COLUMN(B11),0)</f>
        <v>47346</v>
      </c>
      <c r="AB10" s="7">
        <f>VLOOKUP("*Костромская*",[1]итого!$1:$1048576,COLUMN(C11),0)</f>
        <v>47933</v>
      </c>
      <c r="AC10" s="7">
        <f>VLOOKUP("*Костромская*",[1]итого!$1:$1048576,COLUMN(D11),0)</f>
        <v>48807</v>
      </c>
      <c r="AD10" s="7">
        <f>VLOOKUP("*Костромская*",[1]итого!$1:$1048576,COLUMN(E11),0)</f>
        <v>49859</v>
      </c>
      <c r="AE10" s="7">
        <f>VLOOKUP("*Костромская*",[1]итого!$1:$1048576,COLUMN(F11),0)</f>
        <v>50781</v>
      </c>
      <c r="AF10" s="7">
        <f>VLOOKUP("*Костромская*",[1]итого!$1:$1048576,COLUMN(G11),0)</f>
        <v>51475</v>
      </c>
      <c r="AG10" s="7">
        <f>VLOOKUP("*Костромская*",[1]итого!$1:$1048576,COLUMN(H11),0)</f>
        <v>52047</v>
      </c>
      <c r="AH10" s="7">
        <f>VLOOKUP("*Костромская*",[1]итого!$1:$1048576,COLUMN(I11),0)</f>
        <v>52899</v>
      </c>
      <c r="AI10" s="7">
        <f>VLOOKUP("*Костромская*",[1]итого!$1:$1048576,COLUMN(J11),0)</f>
        <v>53754</v>
      </c>
      <c r="AJ10" s="7">
        <f>VLOOKUP("*Костромская*",[1]итого!$1:$1048576,COLUMN(K11),0)</f>
        <v>54178</v>
      </c>
      <c r="AK10" s="7">
        <f>VLOOKUP("*Костромская*",[1]итого!$1:$1048576,COLUMN(L11),0)</f>
        <v>54785</v>
      </c>
      <c r="AL10" s="7">
        <f>VLOOKUP("*Костромская*",[1]итого!$1:$1048576,COLUMN(M11),0)</f>
        <v>55219</v>
      </c>
      <c r="AM10" s="7">
        <f>VLOOKUP("*Костромская*",[1]итого!$1:$1048576,COLUMN(N11),0)</f>
        <v>55592</v>
      </c>
      <c r="AN10" s="7">
        <f>VLOOKUP("*Костромская*",[1]итого!$1:$1048576,COLUMN(O11),0)</f>
        <v>56138</v>
      </c>
      <c r="AO10" s="7">
        <f>VLOOKUP("*Костромская*",[1]итого!$1:$1048576,COLUMN(P11),0)</f>
        <v>56894</v>
      </c>
      <c r="AP10" s="7">
        <f>VLOOKUP("*Костромская*",[1]итого!$1:$1048576,COLUMN(Q11),0)</f>
        <v>56464</v>
      </c>
      <c r="AQ10" s="7">
        <f>VLOOKUP("*Костромская*",[1]итого!$1:$1048576,COLUMN(R11),0)</f>
        <v>56564</v>
      </c>
      <c r="AR10" s="7">
        <f>VLOOKUP("*Костромская*",[1]итого!$1:$1048576,COLUMN(S11),0)</f>
        <v>57093</v>
      </c>
      <c r="AS10" s="7">
        <f>VLOOKUP("*Костромская*",[1]итого!$1:$1048576,COLUMN(T11),0)</f>
        <v>57869</v>
      </c>
      <c r="AT10" s="7">
        <f>VLOOKUP("*Костромская*",[1]итого!$1:$1048576,COLUMN(U11),0)</f>
        <v>58866</v>
      </c>
      <c r="AU10" s="7">
        <f>VLOOKUP("*Костромская*",[1]итого!$1:$1048576,COLUMN(V11),0)</f>
        <v>59898</v>
      </c>
      <c r="AV10" s="7">
        <f>VLOOKUP("*Костромская*",[1]итого!$1:$1048576,COLUMN(W11),0)</f>
        <v>60946</v>
      </c>
      <c r="AW10" s="7">
        <f>VLOOKUP("*Костромская*",[1]итого!$1:$1048576,COLUMN(X11),0)</f>
        <v>61561</v>
      </c>
      <c r="AX10" s="7">
        <f>VLOOKUP("*Костромская*",[1]итого!$1:$1048576,COLUMN(Y11),0)</f>
        <v>61875</v>
      </c>
      <c r="AY10" s="7">
        <f>VLOOKUP("*Костромская*",[1]итого!$1:$1048576,COLUMN(Z11),0)</f>
        <v>62260</v>
      </c>
      <c r="AZ10" s="7">
        <f>VLOOKUP("*Костромская*",[1]итого!$1:$1048576,COLUMN(AA11),0)</f>
        <v>63145</v>
      </c>
      <c r="BA10" s="7">
        <f>VLOOKUP("*Костромская*",[1]итого!$1:$1048576,COLUMN(AB11),0)</f>
        <v>64015</v>
      </c>
      <c r="BB10" s="7">
        <f>VLOOKUP("*Костромская*",[1]итого!$1:$1048576,COLUMN(AC11),0)</f>
        <v>65553</v>
      </c>
      <c r="BC10" s="7">
        <f>VLOOKUP("*Костромская*",[1]итого!$1:$1048576,COLUMN(AD11),0)</f>
        <v>66859</v>
      </c>
      <c r="BD10" s="7">
        <f>VLOOKUP("*Костромская*",[1]итого!$1:$1048576,COLUMN(AE11),0)</f>
        <v>68263</v>
      </c>
      <c r="BE10" s="7">
        <f>VLOOKUP("*Костромская*",[1]итого!$1:$1048576,COLUMN(AF11),0)</f>
        <v>69629</v>
      </c>
      <c r="BF10" s="7">
        <f>VLOOKUP("*Костромская*",[1]итого!$1:$1048576,COLUMN(AG11),0)</f>
        <v>71237</v>
      </c>
      <c r="BG10" s="7">
        <f>VLOOKUP("*Костромская*",[1]итого!$1:$1048576,COLUMN(AH11),0)</f>
        <v>72630</v>
      </c>
      <c r="BH10" s="7">
        <f>VLOOKUP("*Костромская*",[1]итого!$1:$1048576,COLUMN(AI11),0)</f>
        <v>73668</v>
      </c>
      <c r="BI10" s="7">
        <f>VLOOKUP("*Костромская*",[1]итого!$1:$1048576,COLUMN(AJ11),0)</f>
        <v>73996</v>
      </c>
      <c r="BJ10" s="7">
        <f>VLOOKUP("*Костромская*",[1]итого!$1:$1048576,COLUMN(AK11),0)</f>
        <v>75345</v>
      </c>
      <c r="BK10" s="7">
        <f>VLOOKUP("*Костромская*",[1]итого!$1:$1048576,COLUMN(AL11),0)</f>
        <v>75985</v>
      </c>
      <c r="BL10" s="7">
        <f>VLOOKUP("*Костромская*",[1]итого!$1:$1048576,COLUMN(AM11),0)</f>
        <v>78169</v>
      </c>
      <c r="BM10" s="7">
        <f>VLOOKUP("*Костромская*",[1]итого!$1:$1048576,COLUMN(AN11),0)</f>
        <v>77775</v>
      </c>
      <c r="BN10" s="7">
        <f>VLOOKUP("*Костромская*",[1]итого!$1:$1048576,COLUMN(AO11),0)</f>
        <v>76725</v>
      </c>
      <c r="BO10" s="7">
        <f>VLOOKUP("*Костромская*",[1]итого!$1:$1048576,COLUMN(AP11),0)</f>
        <v>76335</v>
      </c>
      <c r="BP10" s="7">
        <f>VLOOKUP("*Костромская*",[1]итого!$1:$1048576,COLUMN(AQ11),0)</f>
        <v>76031</v>
      </c>
      <c r="BQ10" s="7">
        <f>VLOOKUP("*Костромская*",[1]итого!$1:$1048576,COLUMN(AR11),0)</f>
        <v>76563</v>
      </c>
      <c r="BR10" s="7">
        <f>VLOOKUP("*Костромская*",[1]итого!$1:$1048576,COLUMN(AS11),0)</f>
        <v>76922</v>
      </c>
      <c r="BS10" s="7">
        <f>VLOOKUP("*Костромская*",[1]итого!$1:$1048576,COLUMN(AT11),0)</f>
        <v>78160</v>
      </c>
      <c r="BT10" s="7">
        <f>VLOOKUP("*Костромская*",[1]итого!$1:$1048576,COLUMN(AU11),0)</f>
        <v>79118</v>
      </c>
      <c r="BU10" s="7">
        <f>VLOOKUP("*Костромская*",[1]итого!$1:$1048576,COLUMN(AV11),0)</f>
        <v>79758</v>
      </c>
      <c r="BV10" s="7">
        <f>VLOOKUP("*Костромская*",[1]итого!$1:$1048576,COLUMN(AW11),0)</f>
        <v>80585</v>
      </c>
      <c r="BW10" s="7">
        <f>VLOOKUP("*Костромская*",[1]итого!$1:$1048576,COLUMN(AX11),0)</f>
        <v>80813</v>
      </c>
      <c r="BX10" s="7">
        <f>VLOOKUP("*Костромская*",[1]итого!$1:$1048576,COLUMN(AY11),0)</f>
        <v>81699</v>
      </c>
      <c r="BY10" s="7">
        <f>VLOOKUP("*Костромская*",[1]итого!$1:$1048576,COLUMN(AZ11),0)</f>
        <v>83096</v>
      </c>
      <c r="BZ10" s="7">
        <f>VLOOKUP("*Костромская*",[1]итого!$1:$1048576,COLUMN(BA11),0)</f>
        <v>84863</v>
      </c>
      <c r="CA10" s="7">
        <f>VLOOKUP("*Костромская*",[1]итого!$1:$1048576,COLUMN(BB11),0)</f>
        <v>86604</v>
      </c>
      <c r="CB10" s="7">
        <f>VLOOKUP("*Костромская*",[1]итого!$1:$1048576,COLUMN(BC11),0)</f>
        <v>88839</v>
      </c>
      <c r="CC10" s="7">
        <f>VLOOKUP("*Костромская*",[1]итого!$1:$1048576,COLUMN(BD11),0)</f>
        <v>90110</v>
      </c>
      <c r="CD10" s="7">
        <f>VLOOKUP("*Костромская*",[1]итого!$1:$1048576,COLUMN(BE11),0)</f>
        <v>93116</v>
      </c>
      <c r="CE10" s="7">
        <f>VLOOKUP("*Костромская*",[1]итого!$1:$1048576,COLUMN(BF11),0)</f>
        <v>96039</v>
      </c>
      <c r="CF10" s="7">
        <f>VLOOKUP("*Костромская*",[1]итого!$1:$1048576,COLUMN(BG11),0)</f>
        <v>98231</v>
      </c>
      <c r="CG10" s="7">
        <f>VLOOKUP("*Костромская*",[1]итого!$1:$1048576,COLUMN(BH11),0)</f>
        <v>99615</v>
      </c>
      <c r="CH10" s="7">
        <f>VLOOKUP("*Костромская*",[1]итого!$1:$1048576,COLUMN(BI11),0)</f>
        <v>100193</v>
      </c>
      <c r="CI10" s="7">
        <f>VLOOKUP("*Костромская*",[1]итого!$1:$1048576,COLUMN(BJ11),0)</f>
        <v>100983</v>
      </c>
      <c r="CJ10" s="7">
        <f>VLOOKUP("*Костромская*",[1]итого!$1:$1048576,COLUMN(BK11),0)</f>
        <v>101064</v>
      </c>
      <c r="CK10" s="7">
        <f>VLOOKUP("*Костромская*",[1]итого!$1:$1048576,COLUMN(BL11),0)</f>
        <v>102759</v>
      </c>
      <c r="CL10" s="7">
        <f>VLOOKUP("*Костромская*",[1]итого!$1:$1048576,COLUMN(BM11),0)</f>
        <v>104498</v>
      </c>
      <c r="CM10" s="7">
        <f>VLOOKUP("*Костромская*",[1]итого!$1:$1048576,COLUMN(BN11),0)</f>
        <v>106188</v>
      </c>
      <c r="CN10" s="7">
        <f>VLOOKUP("*Костромская*",[1]итого!$1:$1048576,COLUMN(BO11),0)</f>
        <v>108599</v>
      </c>
      <c r="CO10" s="7">
        <f>VLOOKUP("*Костромская*",[1]итого!$1:$1048576,COLUMN(BP11),0)</f>
        <v>108258</v>
      </c>
      <c r="CP10" s="7">
        <f>VLOOKUP("*Костромская*",[1]итого!$1:$1048576,COLUMN(BQ11),0)</f>
        <v>109571</v>
      </c>
      <c r="CQ10" s="7">
        <f>VLOOKUP("*Костромская*",[1]итого!$1:$1048576,COLUMN(BR11),0)</f>
        <v>110082</v>
      </c>
      <c r="CR10" s="7">
        <f>VLOOKUP("*Костромская*",[1]итого!$1:$1048576,COLUMN(BS11),0)</f>
        <v>110242</v>
      </c>
      <c r="CS10" s="7">
        <f>VLOOKUP("*Костромская*",[1]итого!$1:$1048576,COLUMN(BT11),0)</f>
        <v>107243</v>
      </c>
      <c r="CT10" s="7">
        <f>VLOOKUP("*Костромская*",[1]итого!$1:$1048576,COLUMN(BU11),0)</f>
        <v>106646</v>
      </c>
      <c r="CU10" s="7">
        <f>VLOOKUP("*Костромская*",[1]итого!$1:$1048576,COLUMN(BV11),0)</f>
        <v>103861</v>
      </c>
      <c r="CV10" s="7">
        <f>VLOOKUP("*Костромская*",[1]итого!$1:$1048576,COLUMN(BW11),0)</f>
        <v>103326</v>
      </c>
      <c r="CW10" s="7">
        <f>VLOOKUP("*Костромская*",[1]итого!$1:$1048576,COLUMN(BX11),0)</f>
        <v>103712</v>
      </c>
      <c r="CX10" s="7">
        <f>VLOOKUP("*Костромская*",[1]итого!$1:$1048576,COLUMN(BY11),0)</f>
        <v>103834</v>
      </c>
      <c r="CY10" s="7">
        <f>VLOOKUP("*Костромская*",[1]итого!$1:$1048576,COLUMN(BZ11),0)</f>
        <v>104289</v>
      </c>
      <c r="CZ10" s="7">
        <f>VLOOKUP("*Костромская*",[1]итого!$1:$1048576,COLUMN(CA11),0)</f>
        <v>106701</v>
      </c>
      <c r="DA10" s="7">
        <f>VLOOKUP("*Костромская*",[1]итого!$1:$1048576,COLUMN(CB11),0)</f>
        <v>105337</v>
      </c>
      <c r="DB10" s="7">
        <f>VLOOKUP("*Костромская*",[1]итого!$1:$1048576,COLUMN(CC11),0)</f>
        <v>106274</v>
      </c>
      <c r="DC10" s="7">
        <f>VLOOKUP("*Костромская*",[1]итого!$1:$1048576,COLUMN(CD11),0)</f>
        <v>106712</v>
      </c>
      <c r="DD10" s="7">
        <f>VLOOKUP("*Костромская*",[1]итого!$1:$1048576,COLUMN(CE11),0)</f>
        <v>107206</v>
      </c>
      <c r="DE10" s="7">
        <f>VLOOKUP("*Костромская*",[1]итого!$1:$1048576,COLUMN(CF11),0)</f>
        <v>107333</v>
      </c>
      <c r="DF10" s="7">
        <f>VLOOKUP("*Костромская*",[1]итого!$1:$1048576,COLUMN(CG11),0)</f>
        <v>107812</v>
      </c>
    </row>
    <row r="11" spans="1:110" x14ac:dyDescent="0.25">
      <c r="A11" s="8" t="s">
        <v>9</v>
      </c>
      <c r="B11" s="7">
        <v>67708.747000000003</v>
      </c>
      <c r="C11" s="7">
        <v>67575.974000000002</v>
      </c>
      <c r="D11" s="7">
        <v>67626.516000000003</v>
      </c>
      <c r="E11" s="7">
        <v>68310.236999999994</v>
      </c>
      <c r="F11" s="7">
        <v>68895.933000000005</v>
      </c>
      <c r="G11" s="7">
        <v>69246.42</v>
      </c>
      <c r="H11" s="7">
        <v>69979.832999999999</v>
      </c>
      <c r="I11" s="7">
        <v>70790.747000000003</v>
      </c>
      <c r="J11" s="7">
        <v>71858.985000000001</v>
      </c>
      <c r="K11" s="7">
        <v>72574.740999999995</v>
      </c>
      <c r="L11" s="7">
        <v>73216.759999999995</v>
      </c>
      <c r="M11" s="7">
        <v>74095.048999999999</v>
      </c>
      <c r="N11" s="7">
        <v>75192.160000000003</v>
      </c>
      <c r="O11" s="7">
        <v>76146.3</v>
      </c>
      <c r="P11" s="7">
        <v>76726.082999999999</v>
      </c>
      <c r="Q11" s="7">
        <v>77715.731</v>
      </c>
      <c r="R11" s="7">
        <v>78802.877999999997</v>
      </c>
      <c r="S11" s="7">
        <v>80369.914999999994</v>
      </c>
      <c r="T11" s="7">
        <v>81778.217999999993</v>
      </c>
      <c r="U11" s="7">
        <v>83354.714000000007</v>
      </c>
      <c r="V11" s="7">
        <v>85199.418000000005</v>
      </c>
      <c r="W11" s="7">
        <v>86719.164999999994</v>
      </c>
      <c r="X11" s="7">
        <v>87883.785000000003</v>
      </c>
      <c r="Y11" s="7">
        <v>89472.702000000005</v>
      </c>
      <c r="Z11" s="7">
        <v>90306.861999999994</v>
      </c>
      <c r="AA11" s="7">
        <f>VLOOKUP("*Курская*",[1]итого!$1:$1048576,COLUMN(B12),0)</f>
        <v>91212</v>
      </c>
      <c r="AB11" s="7">
        <f>VLOOKUP("*Курская*",[1]итого!$1:$1048576,COLUMN(C12),0)</f>
        <v>92251</v>
      </c>
      <c r="AC11" s="7">
        <f>VLOOKUP("*Курская*",[1]итого!$1:$1048576,COLUMN(D12),0)</f>
        <v>93442</v>
      </c>
      <c r="AD11" s="7">
        <f>VLOOKUP("*Курская*",[1]итого!$1:$1048576,COLUMN(E12),0)</f>
        <v>95229</v>
      </c>
      <c r="AE11" s="7">
        <f>VLOOKUP("*Курская*",[1]итого!$1:$1048576,COLUMN(F12),0)</f>
        <v>96731</v>
      </c>
      <c r="AF11" s="7">
        <f>VLOOKUP("*Курская*",[1]итого!$1:$1048576,COLUMN(G12),0)</f>
        <v>97702</v>
      </c>
      <c r="AG11" s="7">
        <f>VLOOKUP("*Курская*",[1]итого!$1:$1048576,COLUMN(H12),0)</f>
        <v>98922</v>
      </c>
      <c r="AH11" s="7">
        <f>VLOOKUP("*Курская*",[1]итого!$1:$1048576,COLUMN(I12),0)</f>
        <v>100532</v>
      </c>
      <c r="AI11" s="7">
        <f>VLOOKUP("*Курская*",[1]итого!$1:$1048576,COLUMN(J12),0)</f>
        <v>101952</v>
      </c>
      <c r="AJ11" s="7">
        <f>VLOOKUP("*Курская*",[1]итого!$1:$1048576,COLUMN(K12),0)</f>
        <v>102065</v>
      </c>
      <c r="AK11" s="7">
        <f>VLOOKUP("*Курская*",[1]итого!$1:$1048576,COLUMN(L12),0)</f>
        <v>103221</v>
      </c>
      <c r="AL11" s="7">
        <f>VLOOKUP("*Курская*",[1]итого!$1:$1048576,COLUMN(M12),0)</f>
        <v>103951</v>
      </c>
      <c r="AM11" s="7">
        <f>VLOOKUP("*Курская*",[1]итого!$1:$1048576,COLUMN(N12),0)</f>
        <v>104560</v>
      </c>
      <c r="AN11" s="7">
        <f>VLOOKUP("*Курская*",[1]итого!$1:$1048576,COLUMN(O12),0)</f>
        <v>105731</v>
      </c>
      <c r="AO11" s="7">
        <f>VLOOKUP("*Курская*",[1]итого!$1:$1048576,COLUMN(P12),0)</f>
        <v>107420</v>
      </c>
      <c r="AP11" s="7">
        <f>VLOOKUP("*Курская*",[1]итого!$1:$1048576,COLUMN(Q12),0)</f>
        <v>106450</v>
      </c>
      <c r="AQ11" s="7">
        <f>VLOOKUP("*Курская*",[1]итого!$1:$1048576,COLUMN(R12),0)</f>
        <v>106393</v>
      </c>
      <c r="AR11" s="7">
        <f>VLOOKUP("*Курская*",[1]итого!$1:$1048576,COLUMN(S12),0)</f>
        <v>107404</v>
      </c>
      <c r="AS11" s="7">
        <f>VLOOKUP("*Курская*",[1]итого!$1:$1048576,COLUMN(T12),0)</f>
        <v>109063</v>
      </c>
      <c r="AT11" s="7">
        <f>VLOOKUP("*Курская*",[1]итого!$1:$1048576,COLUMN(U12),0)</f>
        <v>111051</v>
      </c>
      <c r="AU11" s="7">
        <f>VLOOKUP("*Курская*",[1]итого!$1:$1048576,COLUMN(V12),0)</f>
        <v>112999</v>
      </c>
      <c r="AV11" s="7">
        <f>VLOOKUP("*Курская*",[1]итого!$1:$1048576,COLUMN(W12),0)</f>
        <v>115030</v>
      </c>
      <c r="AW11" s="7">
        <f>VLOOKUP("*Курская*",[1]итого!$1:$1048576,COLUMN(X12),0)</f>
        <v>115153</v>
      </c>
      <c r="AX11" s="7">
        <f>VLOOKUP("*Курская*",[1]итого!$1:$1048576,COLUMN(Y12),0)</f>
        <v>115857</v>
      </c>
      <c r="AY11" s="7">
        <f>VLOOKUP("*Курская*",[1]итого!$1:$1048576,COLUMN(Z12),0)</f>
        <v>116653</v>
      </c>
      <c r="AZ11" s="7">
        <f>VLOOKUP("*Курская*",[1]итого!$1:$1048576,COLUMN(AA12),0)</f>
        <v>117784</v>
      </c>
      <c r="BA11" s="7">
        <f>VLOOKUP("*Курская*",[1]итого!$1:$1048576,COLUMN(AB12),0)</f>
        <v>120009</v>
      </c>
      <c r="BB11" s="7">
        <f>VLOOKUP("*Курская*",[1]итого!$1:$1048576,COLUMN(AC12),0)</f>
        <v>122268</v>
      </c>
      <c r="BC11" s="7">
        <f>VLOOKUP("*Курская*",[1]итого!$1:$1048576,COLUMN(AD12),0)</f>
        <v>124586</v>
      </c>
      <c r="BD11" s="7">
        <f>VLOOKUP("*Курская*",[1]итого!$1:$1048576,COLUMN(AE12),0)</f>
        <v>127277</v>
      </c>
      <c r="BE11" s="7">
        <f>VLOOKUP("*Курская*",[1]итого!$1:$1048576,COLUMN(AF12),0)</f>
        <v>129566</v>
      </c>
      <c r="BF11" s="7">
        <f>VLOOKUP("*Курская*",[1]итого!$1:$1048576,COLUMN(AG12),0)</f>
        <v>132138</v>
      </c>
      <c r="BG11" s="7">
        <f>VLOOKUP("*Курская*",[1]итого!$1:$1048576,COLUMN(AH12),0)</f>
        <v>134244</v>
      </c>
      <c r="BH11" s="7">
        <f>VLOOKUP("*Курская*",[1]итого!$1:$1048576,COLUMN(AI12),0)</f>
        <v>136524</v>
      </c>
      <c r="BI11" s="7">
        <f>VLOOKUP("*Курская*",[1]итого!$1:$1048576,COLUMN(AJ12),0)</f>
        <v>137537</v>
      </c>
      <c r="BJ11" s="7">
        <f>VLOOKUP("*Курская*",[1]итого!$1:$1048576,COLUMN(AK12),0)</f>
        <v>139732</v>
      </c>
      <c r="BK11" s="7">
        <f>VLOOKUP("*Курская*",[1]итого!$1:$1048576,COLUMN(AL12),0)</f>
        <v>140984</v>
      </c>
      <c r="BL11" s="7">
        <f>VLOOKUP("*Курская*",[1]итого!$1:$1048576,COLUMN(AM12),0)</f>
        <v>143125</v>
      </c>
      <c r="BM11" s="7">
        <f>VLOOKUP("*Курская*",[1]итого!$1:$1048576,COLUMN(AN12),0)</f>
        <v>142826</v>
      </c>
      <c r="BN11" s="7">
        <f>VLOOKUP("*Курская*",[1]итого!$1:$1048576,COLUMN(AO12),0)</f>
        <v>141357</v>
      </c>
      <c r="BO11" s="7">
        <f>VLOOKUP("*Курская*",[1]итого!$1:$1048576,COLUMN(AP12),0)</f>
        <v>140984</v>
      </c>
      <c r="BP11" s="7">
        <f>VLOOKUP("*Курская*",[1]итого!$1:$1048576,COLUMN(AQ12),0)</f>
        <v>141381</v>
      </c>
      <c r="BQ11" s="7">
        <f>VLOOKUP("*Курская*",[1]итого!$1:$1048576,COLUMN(AR12),0)</f>
        <v>142310</v>
      </c>
      <c r="BR11" s="7">
        <f>VLOOKUP("*Курская*",[1]итого!$1:$1048576,COLUMN(AS12),0)</f>
        <v>143411</v>
      </c>
      <c r="BS11" s="7">
        <f>VLOOKUP("*Курская*",[1]итого!$1:$1048576,COLUMN(AT12),0)</f>
        <v>145288</v>
      </c>
      <c r="BT11" s="7">
        <f>VLOOKUP("*Курская*",[1]итого!$1:$1048576,COLUMN(AU12),0)</f>
        <v>146654</v>
      </c>
      <c r="BU11" s="7">
        <f>VLOOKUP("*Курская*",[1]итого!$1:$1048576,COLUMN(AV12),0)</f>
        <v>148526</v>
      </c>
      <c r="BV11" s="7">
        <f>VLOOKUP("*Курская*",[1]итого!$1:$1048576,COLUMN(AW12),0)</f>
        <v>150721</v>
      </c>
      <c r="BW11" s="7">
        <f>VLOOKUP("*Курская*",[1]итого!$1:$1048576,COLUMN(AX12),0)</f>
        <v>151566</v>
      </c>
      <c r="BX11" s="7">
        <f>VLOOKUP("*Курская*",[1]итого!$1:$1048576,COLUMN(AY12),0)</f>
        <v>153192</v>
      </c>
      <c r="BY11" s="7">
        <f>VLOOKUP("*Курская*",[1]итого!$1:$1048576,COLUMN(AZ12),0)</f>
        <v>156141</v>
      </c>
      <c r="BZ11" s="7">
        <f>VLOOKUP("*Курская*",[1]итого!$1:$1048576,COLUMN(BA12),0)</f>
        <v>159060</v>
      </c>
      <c r="CA11" s="7">
        <f>VLOOKUP("*Курская*",[1]итого!$1:$1048576,COLUMN(BB12),0)</f>
        <v>161911</v>
      </c>
      <c r="CB11" s="7">
        <f>VLOOKUP("*Курская*",[1]итого!$1:$1048576,COLUMN(BC12),0)</f>
        <v>165148</v>
      </c>
      <c r="CC11" s="7">
        <f>VLOOKUP("*Курская*",[1]итого!$1:$1048576,COLUMN(BD12),0)</f>
        <v>168042</v>
      </c>
      <c r="CD11" s="7">
        <f>VLOOKUP("*Курская*",[1]итого!$1:$1048576,COLUMN(BE12),0)</f>
        <v>173716</v>
      </c>
      <c r="CE11" s="7">
        <f>VLOOKUP("*Курская*",[1]итого!$1:$1048576,COLUMN(BF12),0)</f>
        <v>179437</v>
      </c>
      <c r="CF11" s="7">
        <f>VLOOKUP("*Курская*",[1]итого!$1:$1048576,COLUMN(BG12),0)</f>
        <v>183582</v>
      </c>
      <c r="CG11" s="7">
        <f>VLOOKUP("*Курская*",[1]итого!$1:$1048576,COLUMN(BH12),0)</f>
        <v>186250</v>
      </c>
      <c r="CH11" s="7">
        <f>VLOOKUP("*Курская*",[1]итого!$1:$1048576,COLUMN(BI12),0)</f>
        <v>185479</v>
      </c>
      <c r="CI11" s="7">
        <f>VLOOKUP("*Курская*",[1]итого!$1:$1048576,COLUMN(BJ12),0)</f>
        <v>186728</v>
      </c>
      <c r="CJ11" s="7">
        <f>VLOOKUP("*Курская*",[1]итого!$1:$1048576,COLUMN(BK12),0)</f>
        <v>187823</v>
      </c>
      <c r="CK11" s="7">
        <f>VLOOKUP("*Курская*",[1]итого!$1:$1048576,COLUMN(BL12),0)</f>
        <v>191000</v>
      </c>
      <c r="CL11" s="7">
        <f>VLOOKUP("*Курская*",[1]итого!$1:$1048576,COLUMN(BM12),0)</f>
        <v>193947</v>
      </c>
      <c r="CM11" s="7">
        <f>VLOOKUP("*Курская*",[1]итого!$1:$1048576,COLUMN(BN12),0)</f>
        <v>197631</v>
      </c>
      <c r="CN11" s="7">
        <f>VLOOKUP("*Курская*",[1]итого!$1:$1048576,COLUMN(BO12),0)</f>
        <v>202516</v>
      </c>
      <c r="CO11" s="7">
        <f>VLOOKUP("*Курская*",[1]итого!$1:$1048576,COLUMN(BP12),0)</f>
        <v>202517</v>
      </c>
      <c r="CP11" s="7">
        <f>VLOOKUP("*Курская*",[1]итого!$1:$1048576,COLUMN(BQ12),0)</f>
        <v>203307</v>
      </c>
      <c r="CQ11" s="7">
        <f>VLOOKUP("*Курская*",[1]итого!$1:$1048576,COLUMN(BR12),0)</f>
        <v>202566</v>
      </c>
      <c r="CR11" s="7">
        <f>VLOOKUP("*Курская*",[1]итого!$1:$1048576,COLUMN(BS12),0)</f>
        <v>202601</v>
      </c>
      <c r="CS11" s="7">
        <f>VLOOKUP("*Курская*",[1]итого!$1:$1048576,COLUMN(BT12),0)</f>
        <v>194737</v>
      </c>
      <c r="CT11" s="7">
        <f>VLOOKUP("*Курская*",[1]итого!$1:$1048576,COLUMN(BU12),0)</f>
        <v>191032</v>
      </c>
      <c r="CU11" s="7">
        <f>VLOOKUP("*Курская*",[1]итого!$1:$1048576,COLUMN(BV12),0)</f>
        <v>188478</v>
      </c>
      <c r="CV11" s="7">
        <f>VLOOKUP("*Курская*",[1]итого!$1:$1048576,COLUMN(BW12),0)</f>
        <v>187473</v>
      </c>
      <c r="CW11" s="7">
        <f>VLOOKUP("*Курская*",[1]итого!$1:$1048576,COLUMN(BX12),0)</f>
        <v>186752</v>
      </c>
      <c r="CX11" s="7">
        <f>VLOOKUP("*Курская*",[1]итого!$1:$1048576,COLUMN(BY12),0)</f>
        <v>186569</v>
      </c>
      <c r="CY11" s="7">
        <f>VLOOKUP("*Курская*",[1]итого!$1:$1048576,COLUMN(BZ12),0)</f>
        <v>187346</v>
      </c>
      <c r="CZ11" s="7">
        <f>VLOOKUP("*Курская*",[1]итого!$1:$1048576,COLUMN(CA12),0)</f>
        <v>187609</v>
      </c>
      <c r="DA11" s="7">
        <f>VLOOKUP("*Курская*",[1]итого!$1:$1048576,COLUMN(CB12),0)</f>
        <v>187649</v>
      </c>
      <c r="DB11" s="7">
        <f>VLOOKUP("*Курская*",[1]итого!$1:$1048576,COLUMN(CC12),0)</f>
        <v>189849</v>
      </c>
      <c r="DC11" s="7">
        <f>VLOOKUP("*Курская*",[1]итого!$1:$1048576,COLUMN(CD12),0)</f>
        <v>191406</v>
      </c>
      <c r="DD11" s="7">
        <f>VLOOKUP("*Курская*",[1]итого!$1:$1048576,COLUMN(CE12),0)</f>
        <v>193484</v>
      </c>
      <c r="DE11" s="7">
        <f>VLOOKUP("*Курская*",[1]итого!$1:$1048576,COLUMN(CF12),0)</f>
        <v>195483</v>
      </c>
      <c r="DF11" s="7">
        <f>VLOOKUP("*Курская*",[1]итого!$1:$1048576,COLUMN(CG12),0)</f>
        <v>195314</v>
      </c>
    </row>
    <row r="12" spans="1:110" x14ac:dyDescent="0.25">
      <c r="A12" s="8" t="s">
        <v>10</v>
      </c>
      <c r="B12" s="7">
        <v>61764.553</v>
      </c>
      <c r="C12" s="7">
        <v>61729.105000000003</v>
      </c>
      <c r="D12" s="7">
        <v>61905.487000000001</v>
      </c>
      <c r="E12" s="7">
        <v>62783.375</v>
      </c>
      <c r="F12" s="7">
        <v>63652.987999999998</v>
      </c>
      <c r="G12" s="7">
        <v>64440.27</v>
      </c>
      <c r="H12" s="7">
        <v>64914.002999999997</v>
      </c>
      <c r="I12" s="7">
        <v>65929.691000000006</v>
      </c>
      <c r="J12" s="7">
        <v>67149.544999999998</v>
      </c>
      <c r="K12" s="7">
        <v>68176.652000000002</v>
      </c>
      <c r="L12" s="7">
        <v>69147.445999999996</v>
      </c>
      <c r="M12" s="7">
        <v>70192.990999999995</v>
      </c>
      <c r="N12" s="7">
        <v>71231.28</v>
      </c>
      <c r="O12" s="7">
        <v>72240.373000000007</v>
      </c>
      <c r="P12" s="7">
        <v>72988.777000000002</v>
      </c>
      <c r="Q12" s="7">
        <v>74157.58</v>
      </c>
      <c r="R12" s="7">
        <v>75632.990999999995</v>
      </c>
      <c r="S12" s="7">
        <v>77399.384000000005</v>
      </c>
      <c r="T12" s="7">
        <v>78705.235000000001</v>
      </c>
      <c r="U12" s="7">
        <v>80517.917000000001</v>
      </c>
      <c r="V12" s="7">
        <v>82659.077999999994</v>
      </c>
      <c r="W12" s="7">
        <v>84280.130999999994</v>
      </c>
      <c r="X12" s="7">
        <v>85837.775999999998</v>
      </c>
      <c r="Y12" s="7">
        <v>87645.684999999998</v>
      </c>
      <c r="Z12" s="7">
        <v>88139.979000000007</v>
      </c>
      <c r="AA12" s="7">
        <f>VLOOKUP("*Липецкая*",[1]итого!$1:$1048576,COLUMN(B13),0)</f>
        <v>89203</v>
      </c>
      <c r="AB12" s="7">
        <f>VLOOKUP("*Липецкая*",[1]итого!$1:$1048576,COLUMN(C13),0)</f>
        <v>90649</v>
      </c>
      <c r="AC12" s="7">
        <f>VLOOKUP("*Липецкая*",[1]итого!$1:$1048576,COLUMN(D13),0)</f>
        <v>92233</v>
      </c>
      <c r="AD12" s="7">
        <f>VLOOKUP("*Липецкая*",[1]итого!$1:$1048576,COLUMN(E13),0)</f>
        <v>94150</v>
      </c>
      <c r="AE12" s="7">
        <f>VLOOKUP("*Липецкая*",[1]итого!$1:$1048576,COLUMN(F13),0)</f>
        <v>95761</v>
      </c>
      <c r="AF12" s="7">
        <f>VLOOKUP("*Липецкая*",[1]итого!$1:$1048576,COLUMN(G13),0)</f>
        <v>97314</v>
      </c>
      <c r="AG12" s="7">
        <f>VLOOKUP("*Липецкая*",[1]итого!$1:$1048576,COLUMN(H13),0)</f>
        <v>98865</v>
      </c>
      <c r="AH12" s="7">
        <f>VLOOKUP("*Липецкая*",[1]итого!$1:$1048576,COLUMN(I13),0)</f>
        <v>100528</v>
      </c>
      <c r="AI12" s="7">
        <f>VLOOKUP("*Липецкая*",[1]итого!$1:$1048576,COLUMN(J13),0)</f>
        <v>102154</v>
      </c>
      <c r="AJ12" s="7">
        <f>VLOOKUP("*Липецкая*",[1]итого!$1:$1048576,COLUMN(K13),0)</f>
        <v>103028</v>
      </c>
      <c r="AK12" s="7">
        <f>VLOOKUP("*Липецкая*",[1]итого!$1:$1048576,COLUMN(L13),0)</f>
        <v>104427</v>
      </c>
      <c r="AL12" s="7">
        <f>VLOOKUP("*Липецкая*",[1]итого!$1:$1048576,COLUMN(M13),0)</f>
        <v>105299</v>
      </c>
      <c r="AM12" s="7">
        <f>VLOOKUP("*Липецкая*",[1]итого!$1:$1048576,COLUMN(N13),0)</f>
        <v>106085</v>
      </c>
      <c r="AN12" s="7">
        <f>VLOOKUP("*Липецкая*",[1]итого!$1:$1048576,COLUMN(O13),0)</f>
        <v>107360</v>
      </c>
      <c r="AO12" s="7">
        <f>VLOOKUP("*Липецкая*",[1]итого!$1:$1048576,COLUMN(P13),0)</f>
        <v>109189</v>
      </c>
      <c r="AP12" s="7">
        <f>VLOOKUP("*Липецкая*",[1]итого!$1:$1048576,COLUMN(Q13),0)</f>
        <v>108140</v>
      </c>
      <c r="AQ12" s="7">
        <f>VLOOKUP("*Липецкая*",[1]итого!$1:$1048576,COLUMN(R13),0)</f>
        <v>108338</v>
      </c>
      <c r="AR12" s="7">
        <f>VLOOKUP("*Липецкая*",[1]итого!$1:$1048576,COLUMN(S13),0)</f>
        <v>109350</v>
      </c>
      <c r="AS12" s="7">
        <f>VLOOKUP("*Липецкая*",[1]итого!$1:$1048576,COLUMN(T13),0)</f>
        <v>111099</v>
      </c>
      <c r="AT12" s="7">
        <f>VLOOKUP("*Липецкая*",[1]итого!$1:$1048576,COLUMN(U13),0)</f>
        <v>113330</v>
      </c>
      <c r="AU12" s="7">
        <f>VLOOKUP("*Липецкая*",[1]итого!$1:$1048576,COLUMN(V13),0)</f>
        <v>115415</v>
      </c>
      <c r="AV12" s="7">
        <f>VLOOKUP("*Липецкая*",[1]итого!$1:$1048576,COLUMN(W13),0)</f>
        <v>117606</v>
      </c>
      <c r="AW12" s="7">
        <f>VLOOKUP("*Липецкая*",[1]итого!$1:$1048576,COLUMN(X13),0)</f>
        <v>118374</v>
      </c>
      <c r="AX12" s="7">
        <f>VLOOKUP("*Липецкая*",[1]итого!$1:$1048576,COLUMN(Y13),0)</f>
        <v>119369</v>
      </c>
      <c r="AY12" s="7">
        <f>VLOOKUP("*Липецкая*",[1]итого!$1:$1048576,COLUMN(Z13),0)</f>
        <v>120110</v>
      </c>
      <c r="AZ12" s="7">
        <f>VLOOKUP("*Липецкая*",[1]итого!$1:$1048576,COLUMN(AA13),0)</f>
        <v>121548</v>
      </c>
      <c r="BA12" s="7">
        <f>VLOOKUP("*Липецкая*",[1]итого!$1:$1048576,COLUMN(AB13),0)</f>
        <v>124017</v>
      </c>
      <c r="BB12" s="7">
        <f>VLOOKUP("*Липецкая*",[1]итого!$1:$1048576,COLUMN(AC13),0)</f>
        <v>126604</v>
      </c>
      <c r="BC12" s="7">
        <f>VLOOKUP("*Липецкая*",[1]итого!$1:$1048576,COLUMN(AD13),0)</f>
        <v>128816</v>
      </c>
      <c r="BD12" s="7">
        <f>VLOOKUP("*Липецкая*",[1]итого!$1:$1048576,COLUMN(AE13),0)</f>
        <v>131782</v>
      </c>
      <c r="BE12" s="7">
        <f>VLOOKUP("*Липецкая*",[1]итого!$1:$1048576,COLUMN(AF13),0)</f>
        <v>134190</v>
      </c>
      <c r="BF12" s="7">
        <f>VLOOKUP("*Липецкая*",[1]итого!$1:$1048576,COLUMN(AG13),0)</f>
        <v>137043</v>
      </c>
      <c r="BG12" s="7">
        <f>VLOOKUP("*Липецкая*",[1]итого!$1:$1048576,COLUMN(AH13),0)</f>
        <v>139456</v>
      </c>
      <c r="BH12" s="7">
        <f>VLOOKUP("*Липецкая*",[1]итого!$1:$1048576,COLUMN(AI13),0)</f>
        <v>141478</v>
      </c>
      <c r="BI12" s="7">
        <f>VLOOKUP("*Липецкая*",[1]итого!$1:$1048576,COLUMN(AJ13),0)</f>
        <v>142580</v>
      </c>
      <c r="BJ12" s="7">
        <f>VLOOKUP("*Липецкая*",[1]итого!$1:$1048576,COLUMN(AK13),0)</f>
        <v>144520</v>
      </c>
      <c r="BK12" s="7">
        <f>VLOOKUP("*Липецкая*",[1]итого!$1:$1048576,COLUMN(AL13),0)</f>
        <v>145529</v>
      </c>
      <c r="BL12" s="7">
        <f>VLOOKUP("*Липецкая*",[1]итого!$1:$1048576,COLUMN(AM13),0)</f>
        <v>147719</v>
      </c>
      <c r="BM12" s="7">
        <f>VLOOKUP("*Липецкая*",[1]итого!$1:$1048576,COLUMN(AN13),0)</f>
        <v>147215</v>
      </c>
      <c r="BN12" s="7">
        <f>VLOOKUP("*Липецкая*",[1]итого!$1:$1048576,COLUMN(AO13),0)</f>
        <v>145595</v>
      </c>
      <c r="BO12" s="7">
        <f>VLOOKUP("*Липецкая*",[1]итого!$1:$1048576,COLUMN(AP13),0)</f>
        <v>144995</v>
      </c>
      <c r="BP12" s="7">
        <f>VLOOKUP("*Липецкая*",[1]итого!$1:$1048576,COLUMN(AQ13),0)</f>
        <v>145283</v>
      </c>
      <c r="BQ12" s="7">
        <f>VLOOKUP("*Липецкая*",[1]итого!$1:$1048576,COLUMN(AR13),0)</f>
        <v>146440</v>
      </c>
      <c r="BR12" s="7">
        <f>VLOOKUP("*Липецкая*",[1]итого!$1:$1048576,COLUMN(AS13),0)</f>
        <v>147713</v>
      </c>
      <c r="BS12" s="7">
        <f>VLOOKUP("*Липецкая*",[1]итого!$1:$1048576,COLUMN(AT13),0)</f>
        <v>149788</v>
      </c>
      <c r="BT12" s="7">
        <f>VLOOKUP("*Липецкая*",[1]итого!$1:$1048576,COLUMN(AU13),0)</f>
        <v>151153</v>
      </c>
      <c r="BU12" s="7">
        <f>VLOOKUP("*Липецкая*",[1]итого!$1:$1048576,COLUMN(AV13),0)</f>
        <v>152871</v>
      </c>
      <c r="BV12" s="7">
        <f>VLOOKUP("*Липецкая*",[1]итого!$1:$1048576,COLUMN(AW13),0)</f>
        <v>154529</v>
      </c>
      <c r="BW12" s="7">
        <f>VLOOKUP("*Липецкая*",[1]итого!$1:$1048576,COLUMN(AX13),0)</f>
        <v>155501</v>
      </c>
      <c r="BX12" s="7">
        <f>VLOOKUP("*Липецкая*",[1]итого!$1:$1048576,COLUMN(AY13),0)</f>
        <v>157081</v>
      </c>
      <c r="BY12" s="7">
        <f>VLOOKUP("*Липецкая*",[1]итого!$1:$1048576,COLUMN(AZ13),0)</f>
        <v>159628</v>
      </c>
      <c r="BZ12" s="7">
        <f>VLOOKUP("*Липецкая*",[1]итого!$1:$1048576,COLUMN(BA13),0)</f>
        <v>162101</v>
      </c>
      <c r="CA12" s="7">
        <f>VLOOKUP("*Липецкая*",[1]итого!$1:$1048576,COLUMN(BB13),0)</f>
        <v>165317</v>
      </c>
      <c r="CB12" s="7">
        <f>VLOOKUP("*Липецкая*",[1]итого!$1:$1048576,COLUMN(BC13),0)</f>
        <v>168458</v>
      </c>
      <c r="CC12" s="7">
        <f>VLOOKUP("*Липецкая*",[1]итого!$1:$1048576,COLUMN(BD13),0)</f>
        <v>171095</v>
      </c>
      <c r="CD12" s="7">
        <f>VLOOKUP("*Липецкая*",[1]итого!$1:$1048576,COLUMN(BE13),0)</f>
        <v>176881</v>
      </c>
      <c r="CE12" s="7">
        <f>VLOOKUP("*Липецкая*",[1]итого!$1:$1048576,COLUMN(BF13),0)</f>
        <v>181775</v>
      </c>
      <c r="CF12" s="7">
        <f>VLOOKUP("*Липецкая*",[1]итого!$1:$1048576,COLUMN(BG13),0)</f>
        <v>185398</v>
      </c>
      <c r="CG12" s="7">
        <f>VLOOKUP("*Липецкая*",[1]итого!$1:$1048576,COLUMN(BH13),0)</f>
        <v>187697</v>
      </c>
      <c r="CH12" s="7">
        <f>VLOOKUP("*Липецкая*",[1]итого!$1:$1048576,COLUMN(BI13),0)</f>
        <v>187081</v>
      </c>
      <c r="CI12" s="7">
        <f>VLOOKUP("*Липецкая*",[1]итого!$1:$1048576,COLUMN(BJ13),0)</f>
        <v>188433</v>
      </c>
      <c r="CJ12" s="7">
        <f>VLOOKUP("*Липецкая*",[1]итого!$1:$1048576,COLUMN(BK13),0)</f>
        <v>189613</v>
      </c>
      <c r="CK12" s="7">
        <f>VLOOKUP("*Липецкая*",[1]итого!$1:$1048576,COLUMN(BL13),0)</f>
        <v>193338</v>
      </c>
      <c r="CL12" s="7">
        <f>VLOOKUP("*Липецкая*",[1]итого!$1:$1048576,COLUMN(BM13),0)</f>
        <v>196471</v>
      </c>
      <c r="CM12" s="7">
        <f>VLOOKUP("*Липецкая*",[1]итого!$1:$1048576,COLUMN(BN13),0)</f>
        <v>200093</v>
      </c>
      <c r="CN12" s="7">
        <f>VLOOKUP("*Липецкая*",[1]итого!$1:$1048576,COLUMN(BO13),0)</f>
        <v>204870</v>
      </c>
      <c r="CO12" s="7">
        <f>VLOOKUP("*Липецкая*",[1]итого!$1:$1048576,COLUMN(BP13),0)</f>
        <v>205812</v>
      </c>
      <c r="CP12" s="7">
        <f>VLOOKUP("*Липецкая*",[1]итого!$1:$1048576,COLUMN(BQ13),0)</f>
        <v>207972</v>
      </c>
      <c r="CQ12" s="7">
        <f>VLOOKUP("*Липецкая*",[1]итого!$1:$1048576,COLUMN(BR13),0)</f>
        <v>209253</v>
      </c>
      <c r="CR12" s="7">
        <f>VLOOKUP("*Липецкая*",[1]итого!$1:$1048576,COLUMN(BS13),0)</f>
        <v>207042</v>
      </c>
      <c r="CS12" s="7">
        <f>VLOOKUP("*Липецкая*",[1]итого!$1:$1048576,COLUMN(BT13),0)</f>
        <v>197275</v>
      </c>
      <c r="CT12" s="7">
        <f>VLOOKUP("*Липецкая*",[1]итого!$1:$1048576,COLUMN(BU13),0)</f>
        <v>193189</v>
      </c>
      <c r="CU12" s="7">
        <f>VLOOKUP("*Липецкая*",[1]итого!$1:$1048576,COLUMN(BV13),0)</f>
        <v>186562</v>
      </c>
      <c r="CV12" s="7">
        <f>VLOOKUP("*Липецкая*",[1]итого!$1:$1048576,COLUMN(BW13),0)</f>
        <v>185922</v>
      </c>
      <c r="CW12" s="7">
        <f>VLOOKUP("*Липецкая*",[1]итого!$1:$1048576,COLUMN(BX13),0)</f>
        <v>185783</v>
      </c>
      <c r="CX12" s="7">
        <f>VLOOKUP("*Липецкая*",[1]итого!$1:$1048576,COLUMN(BY13),0)</f>
        <v>185939</v>
      </c>
      <c r="CY12" s="7">
        <f>VLOOKUP("*Липецкая*",[1]итого!$1:$1048576,COLUMN(BZ13),0)</f>
        <v>186560</v>
      </c>
      <c r="CZ12" s="7">
        <f>VLOOKUP("*Липецкая*",[1]итого!$1:$1048576,COLUMN(CA13),0)</f>
        <v>186408</v>
      </c>
      <c r="DA12" s="7">
        <f>VLOOKUP("*Липецкая*",[1]итого!$1:$1048576,COLUMN(CB13),0)</f>
        <v>185484</v>
      </c>
      <c r="DB12" s="7">
        <f>VLOOKUP("*Липецкая*",[1]итого!$1:$1048576,COLUMN(CC13),0)</f>
        <v>187059</v>
      </c>
      <c r="DC12" s="7">
        <f>VLOOKUP("*Липецкая*",[1]итого!$1:$1048576,COLUMN(CD13),0)</f>
        <v>188398</v>
      </c>
      <c r="DD12" s="7">
        <f>VLOOKUP("*Липецкая*",[1]итого!$1:$1048576,COLUMN(CE13),0)</f>
        <v>190511</v>
      </c>
      <c r="DE12" s="7">
        <f>VLOOKUP("*Липецкая*",[1]итого!$1:$1048576,COLUMN(CF13),0)</f>
        <v>191499</v>
      </c>
      <c r="DF12" s="7">
        <f>VLOOKUP("*Липецкая*",[1]итого!$1:$1048576,COLUMN(CG13),0)</f>
        <v>191561</v>
      </c>
    </row>
    <row r="13" spans="1:110" x14ac:dyDescent="0.25">
      <c r="A13" s="8" t="s">
        <v>11</v>
      </c>
      <c r="B13" s="7">
        <v>788075.62199999997</v>
      </c>
      <c r="C13" s="7">
        <v>786675.45400000003</v>
      </c>
      <c r="D13" s="7">
        <v>789346.75899999996</v>
      </c>
      <c r="E13" s="7">
        <v>797648.51199999999</v>
      </c>
      <c r="F13" s="7">
        <v>808357.02399999998</v>
      </c>
      <c r="G13" s="7">
        <v>815953.96200000006</v>
      </c>
      <c r="H13" s="7">
        <v>826622.81700000004</v>
      </c>
      <c r="I13" s="7">
        <v>838288.02099999995</v>
      </c>
      <c r="J13" s="7">
        <v>853572.81799999997</v>
      </c>
      <c r="K13" s="7">
        <v>863954.79</v>
      </c>
      <c r="L13" s="7">
        <v>875522.12</v>
      </c>
      <c r="M13" s="7">
        <v>892740.35199999996</v>
      </c>
      <c r="N13" s="7">
        <v>907104.60900000005</v>
      </c>
      <c r="O13" s="7">
        <v>923525.62100000004</v>
      </c>
      <c r="P13" s="7">
        <v>935774.59699999995</v>
      </c>
      <c r="Q13" s="7">
        <v>951437.99</v>
      </c>
      <c r="R13" s="7">
        <v>977082.35</v>
      </c>
      <c r="S13" s="7">
        <v>998156.59299999999</v>
      </c>
      <c r="T13" s="7">
        <v>1017169.884</v>
      </c>
      <c r="U13" s="7">
        <v>1040657.246</v>
      </c>
      <c r="V13" s="7">
        <v>1068836.767</v>
      </c>
      <c r="W13" s="7">
        <v>1092642.4480000001</v>
      </c>
      <c r="X13" s="7">
        <v>1114624.8219999999</v>
      </c>
      <c r="Y13" s="7">
        <v>1143282.3659999999</v>
      </c>
      <c r="Z13" s="7">
        <v>1160088.8570000001</v>
      </c>
      <c r="AA13" s="7">
        <f>VLOOKUP("*Московская*",[1]итого!$1:$1048576,COLUMN(B14),0)</f>
        <v>1175163</v>
      </c>
      <c r="AB13" s="7">
        <f>VLOOKUP("*Московская*",[1]итого!$1:$1048576,COLUMN(C14),0)</f>
        <v>1196185</v>
      </c>
      <c r="AC13" s="7">
        <f>VLOOKUP("*Московская*",[1]итого!$1:$1048576,COLUMN(D14),0)</f>
        <v>1221886</v>
      </c>
      <c r="AD13" s="7">
        <f>VLOOKUP("*Московская*",[1]итого!$1:$1048576,COLUMN(E14),0)</f>
        <v>1250441</v>
      </c>
      <c r="AE13" s="7">
        <f>VLOOKUP("*Московская*",[1]итого!$1:$1048576,COLUMN(F14),0)</f>
        <v>1273846</v>
      </c>
      <c r="AF13" s="7">
        <f>VLOOKUP("*Московская*",[1]итого!$1:$1048576,COLUMN(G14),0)</f>
        <v>1297830</v>
      </c>
      <c r="AG13" s="7">
        <f>VLOOKUP("*Московская*",[1]итого!$1:$1048576,COLUMN(H14),0)</f>
        <v>1317010</v>
      </c>
      <c r="AH13" s="7">
        <f>VLOOKUP("*Московская*",[1]итого!$1:$1048576,COLUMN(I14),0)</f>
        <v>1348140</v>
      </c>
      <c r="AI13" s="7">
        <f>VLOOKUP("*Московская*",[1]итого!$1:$1048576,COLUMN(J14),0)</f>
        <v>1372633</v>
      </c>
      <c r="AJ13" s="7">
        <f>VLOOKUP("*Московская*",[1]итого!$1:$1048576,COLUMN(K14),0)</f>
        <v>1390509</v>
      </c>
      <c r="AK13" s="7">
        <f>VLOOKUP("*Московская*",[1]итого!$1:$1048576,COLUMN(L14),0)</f>
        <v>1414024</v>
      </c>
      <c r="AL13" s="7">
        <f>VLOOKUP("*Московская*",[1]итого!$1:$1048576,COLUMN(M14),0)</f>
        <v>1427023</v>
      </c>
      <c r="AM13" s="7">
        <f>VLOOKUP("*Московская*",[1]итого!$1:$1048576,COLUMN(N14),0)</f>
        <v>1442435</v>
      </c>
      <c r="AN13" s="7">
        <f>VLOOKUP("*Московская*",[1]итого!$1:$1048576,COLUMN(O14),0)</f>
        <v>1462379</v>
      </c>
      <c r="AO13" s="7">
        <f>VLOOKUP("*Московская*",[1]итого!$1:$1048576,COLUMN(P14),0)</f>
        <v>1490877</v>
      </c>
      <c r="AP13" s="7">
        <f>VLOOKUP("*Московская*",[1]итого!$1:$1048576,COLUMN(Q14),0)</f>
        <v>1477103</v>
      </c>
      <c r="AQ13" s="7">
        <f>VLOOKUP("*Московская*",[1]итого!$1:$1048576,COLUMN(R14),0)</f>
        <v>1469673</v>
      </c>
      <c r="AR13" s="7">
        <f>VLOOKUP("*Московская*",[1]итого!$1:$1048576,COLUMN(S14),0)</f>
        <v>1482960</v>
      </c>
      <c r="AS13" s="7">
        <f>VLOOKUP("*Московская*",[1]итого!$1:$1048576,COLUMN(T14),0)</f>
        <v>1511562</v>
      </c>
      <c r="AT13" s="7">
        <f>VLOOKUP("*Московская*",[1]итого!$1:$1048576,COLUMN(U14),0)</f>
        <v>1538253</v>
      </c>
      <c r="AU13" s="7">
        <f>VLOOKUP("*Московская*",[1]итого!$1:$1048576,COLUMN(V14),0)</f>
        <v>1566135</v>
      </c>
      <c r="AV13" s="7">
        <f>VLOOKUP("*Московская*",[1]итого!$1:$1048576,COLUMN(W14),0)</f>
        <v>1600749</v>
      </c>
      <c r="AW13" s="7">
        <f>VLOOKUP("*Московская*",[1]итого!$1:$1048576,COLUMN(X14),0)</f>
        <v>1616649</v>
      </c>
      <c r="AX13" s="7">
        <f>VLOOKUP("*Московская*",[1]итого!$1:$1048576,COLUMN(Y14),0)</f>
        <v>1629286</v>
      </c>
      <c r="AY13" s="7">
        <f>VLOOKUP("*Московская*",[1]итого!$1:$1048576,COLUMN(Z14),0)</f>
        <v>1644844</v>
      </c>
      <c r="AZ13" s="7">
        <f>VLOOKUP("*Московская*",[1]итого!$1:$1048576,COLUMN(AA14),0)</f>
        <v>1669023</v>
      </c>
      <c r="BA13" s="7">
        <f>VLOOKUP("*Московская*",[1]итого!$1:$1048576,COLUMN(AB14),0)</f>
        <v>1703798</v>
      </c>
      <c r="BB13" s="7">
        <f>VLOOKUP("*Московская*",[1]итого!$1:$1048576,COLUMN(AC14),0)</f>
        <v>1727902</v>
      </c>
      <c r="BC13" s="7">
        <f>VLOOKUP("*Московская*",[1]итого!$1:$1048576,COLUMN(AD14),0)</f>
        <v>1767393</v>
      </c>
      <c r="BD13" s="7">
        <f>VLOOKUP("*Московская*",[1]итого!$1:$1048576,COLUMN(AE14),0)</f>
        <v>1804635</v>
      </c>
      <c r="BE13" s="7">
        <f>VLOOKUP("*Московская*",[1]итого!$1:$1048576,COLUMN(AF14),0)</f>
        <v>1838034</v>
      </c>
      <c r="BF13" s="7">
        <f>VLOOKUP("*Московская*",[1]итого!$1:$1048576,COLUMN(AG14),0)</f>
        <v>1879531</v>
      </c>
      <c r="BG13" s="7">
        <f>VLOOKUP("*Московская*",[1]итого!$1:$1048576,COLUMN(AH14),0)</f>
        <v>1915116</v>
      </c>
      <c r="BH13" s="7">
        <f>VLOOKUP("*Московская*",[1]итого!$1:$1048576,COLUMN(AI14),0)</f>
        <v>1954896</v>
      </c>
      <c r="BI13" s="7">
        <f>VLOOKUP("*Московская*",[1]итого!$1:$1048576,COLUMN(AJ14),0)</f>
        <v>1978011</v>
      </c>
      <c r="BJ13" s="7">
        <f>VLOOKUP("*Московская*",[1]итого!$1:$1048576,COLUMN(AK14),0)</f>
        <v>2011964</v>
      </c>
      <c r="BK13" s="7">
        <f>VLOOKUP("*Московская*",[1]итого!$1:$1048576,COLUMN(AL14),0)</f>
        <v>2038328</v>
      </c>
      <c r="BL13" s="7">
        <f>VLOOKUP("*Московская*",[1]итого!$1:$1048576,COLUMN(AM14),0)</f>
        <v>2081211</v>
      </c>
      <c r="BM13" s="7">
        <f>VLOOKUP("*Московская*",[1]итого!$1:$1048576,COLUMN(AN14),0)</f>
        <v>2076360</v>
      </c>
      <c r="BN13" s="7">
        <f>VLOOKUP("*Московская*",[1]итого!$1:$1048576,COLUMN(AO14),0)</f>
        <v>2056999</v>
      </c>
      <c r="BO13" s="7">
        <f>VLOOKUP("*Московская*",[1]итого!$1:$1048576,COLUMN(AP14),0)</f>
        <v>2057482</v>
      </c>
      <c r="BP13" s="7">
        <f>VLOOKUP("*Московская*",[1]итого!$1:$1048576,COLUMN(AQ14),0)</f>
        <v>2072077</v>
      </c>
      <c r="BQ13" s="7">
        <f>VLOOKUP("*Московская*",[1]итого!$1:$1048576,COLUMN(AR14),0)</f>
        <v>2094793</v>
      </c>
      <c r="BR13" s="7">
        <f>VLOOKUP("*Московская*",[1]итого!$1:$1048576,COLUMN(AS14),0)</f>
        <v>2123268</v>
      </c>
      <c r="BS13" s="7">
        <f>VLOOKUP("*Московская*",[1]итого!$1:$1048576,COLUMN(AT14),0)</f>
        <v>2160982</v>
      </c>
      <c r="BT13" s="7">
        <f>VLOOKUP("*Московская*",[1]итого!$1:$1048576,COLUMN(AU14),0)</f>
        <v>2180108</v>
      </c>
      <c r="BU13" s="7">
        <f>VLOOKUP("*Московская*",[1]итого!$1:$1048576,COLUMN(AV14),0)</f>
        <v>2204663</v>
      </c>
      <c r="BV13" s="7">
        <f>VLOOKUP("*Московская*",[1]итого!$1:$1048576,COLUMN(AW14),0)</f>
        <v>2227452</v>
      </c>
      <c r="BW13" s="7">
        <f>VLOOKUP("*Московская*",[1]итого!$1:$1048576,COLUMN(AX14),0)</f>
        <v>2241443</v>
      </c>
      <c r="BX13" s="7">
        <f>VLOOKUP("*Московская*",[1]итого!$1:$1048576,COLUMN(AY14),0)</f>
        <v>2266600</v>
      </c>
      <c r="BY13" s="7">
        <f>VLOOKUP("*Московская*",[1]итого!$1:$1048576,COLUMN(AZ14),0)</f>
        <v>2307413</v>
      </c>
      <c r="BZ13" s="7">
        <f>VLOOKUP("*Московская*",[1]итого!$1:$1048576,COLUMN(BA14),0)</f>
        <v>2346810</v>
      </c>
      <c r="CA13" s="7">
        <f>VLOOKUP("*Московская*",[1]итого!$1:$1048576,COLUMN(BB14),0)</f>
        <v>2392542</v>
      </c>
      <c r="CB13" s="7">
        <f>VLOOKUP("*Московская*",[1]итого!$1:$1048576,COLUMN(BC14),0)</f>
        <v>2436797</v>
      </c>
      <c r="CC13" s="7">
        <f>VLOOKUP("*Московская*",[1]итого!$1:$1048576,COLUMN(BD14),0)</f>
        <v>2473759</v>
      </c>
      <c r="CD13" s="7">
        <f>VLOOKUP("*Московская*",[1]итого!$1:$1048576,COLUMN(BE14),0)</f>
        <v>2544420</v>
      </c>
      <c r="CE13" s="7">
        <f>VLOOKUP("*Московская*",[1]итого!$1:$1048576,COLUMN(BF14),0)</f>
        <v>2610884</v>
      </c>
      <c r="CF13" s="7">
        <f>VLOOKUP("*Московская*",[1]итого!$1:$1048576,COLUMN(BG14),0)</f>
        <v>2660758</v>
      </c>
      <c r="CG13" s="7">
        <f>VLOOKUP("*Московская*",[1]итого!$1:$1048576,COLUMN(BH14),0)</f>
        <v>2689868</v>
      </c>
      <c r="CH13" s="7">
        <f>VLOOKUP("*Московская*",[1]итого!$1:$1048576,COLUMN(BI14),0)</f>
        <v>2680123</v>
      </c>
      <c r="CI13" s="7">
        <f>VLOOKUP("*Московская*",[1]итого!$1:$1048576,COLUMN(BJ14),0)</f>
        <v>2694393</v>
      </c>
      <c r="CJ13" s="7">
        <f>VLOOKUP("*Московская*",[1]итого!$1:$1048576,COLUMN(BK14),0)</f>
        <v>2713263</v>
      </c>
      <c r="CK13" s="7">
        <f>VLOOKUP("*Московская*",[1]итого!$1:$1048576,COLUMN(BL14),0)</f>
        <v>2755546</v>
      </c>
      <c r="CL13" s="7">
        <f>VLOOKUP("*Московская*",[1]итого!$1:$1048576,COLUMN(BM14),0)</f>
        <v>2785527</v>
      </c>
      <c r="CM13" s="7">
        <f>VLOOKUP("*Московская*",[1]итого!$1:$1048576,COLUMN(BN14),0)</f>
        <v>2823438</v>
      </c>
      <c r="CN13" s="7">
        <f>VLOOKUP("*Московская*",[1]итого!$1:$1048576,COLUMN(BO14),0)</f>
        <v>2881642</v>
      </c>
      <c r="CO13" s="7">
        <f>VLOOKUP("*Московская*",[1]итого!$1:$1048576,COLUMN(BP14),0)</f>
        <v>2877023</v>
      </c>
      <c r="CP13" s="7">
        <f>VLOOKUP("*Московская*",[1]итого!$1:$1048576,COLUMN(BQ14),0)</f>
        <v>2902535</v>
      </c>
      <c r="CQ13" s="7">
        <f>VLOOKUP("*Московская*",[1]итого!$1:$1048576,COLUMN(BR14),0)</f>
        <v>2895946</v>
      </c>
      <c r="CR13" s="7">
        <f>VLOOKUP("*Московская*",[1]итого!$1:$1048576,COLUMN(BS14),0)</f>
        <v>2853338</v>
      </c>
      <c r="CS13" s="7">
        <f>VLOOKUP("*Московская*",[1]итого!$1:$1048576,COLUMN(BT14),0)</f>
        <v>2817351</v>
      </c>
      <c r="CT13" s="7">
        <f>VLOOKUP("*Московская*",[1]итого!$1:$1048576,COLUMN(BU14),0)</f>
        <v>2762219</v>
      </c>
      <c r="CU13" s="7">
        <f>VLOOKUP("*Московская*",[1]итого!$1:$1048576,COLUMN(BV14),0)</f>
        <v>2855222</v>
      </c>
      <c r="CV13" s="7">
        <f>VLOOKUP("*Московская*",[1]итого!$1:$1048576,COLUMN(BW14),0)</f>
        <v>2849673</v>
      </c>
      <c r="CW13" s="7">
        <f>VLOOKUP("*Московская*",[1]итого!$1:$1048576,COLUMN(BX14),0)</f>
        <v>2851648</v>
      </c>
      <c r="CX13" s="7">
        <f>VLOOKUP("*Московская*",[1]итого!$1:$1048576,COLUMN(BY14),0)</f>
        <v>2853129</v>
      </c>
      <c r="CY13" s="7">
        <f>VLOOKUP("*Московская*",[1]итого!$1:$1048576,COLUMN(BZ14),0)</f>
        <v>2864894</v>
      </c>
      <c r="CZ13" s="7">
        <f>VLOOKUP("*Московская*",[1]итого!$1:$1048576,COLUMN(CA14),0)</f>
        <v>2866710</v>
      </c>
      <c r="DA13" s="7">
        <f>VLOOKUP("*Московская*",[1]итого!$1:$1048576,COLUMN(CB14),0)</f>
        <v>2862520</v>
      </c>
      <c r="DB13" s="7">
        <f>VLOOKUP("*Московская*",[1]итого!$1:$1048576,COLUMN(CC14),0)</f>
        <v>2886151</v>
      </c>
      <c r="DC13" s="7">
        <f>VLOOKUP("*Московская*",[1]итого!$1:$1048576,COLUMN(CD14),0)</f>
        <v>2904394</v>
      </c>
      <c r="DD13" s="7">
        <f>VLOOKUP("*Московская*",[1]итого!$1:$1048576,COLUMN(CE14),0)</f>
        <v>2930016</v>
      </c>
      <c r="DE13" s="7">
        <f>VLOOKUP("*Московская*",[1]итого!$1:$1048576,COLUMN(CF14),0)</f>
        <v>2943239</v>
      </c>
      <c r="DF13" s="7">
        <f>VLOOKUP("*Московская*",[1]итого!$1:$1048576,COLUMN(CG14),0)</f>
        <v>2948609</v>
      </c>
    </row>
    <row r="14" spans="1:110" x14ac:dyDescent="0.25">
      <c r="A14" s="8" t="s">
        <v>12</v>
      </c>
      <c r="B14" s="7">
        <v>42520.741999999998</v>
      </c>
      <c r="C14" s="7">
        <v>42465.707999999999</v>
      </c>
      <c r="D14" s="7">
        <v>42629.758000000002</v>
      </c>
      <c r="E14" s="7">
        <v>43251.377999999997</v>
      </c>
      <c r="F14" s="7">
        <v>43774.976999999999</v>
      </c>
      <c r="G14" s="7">
        <v>43909.267</v>
      </c>
      <c r="H14" s="7">
        <v>44523.036999999997</v>
      </c>
      <c r="I14" s="7">
        <v>45169.24</v>
      </c>
      <c r="J14" s="7">
        <v>45956.046000000002</v>
      </c>
      <c r="K14" s="7">
        <v>46587.898000000001</v>
      </c>
      <c r="L14" s="7">
        <v>47291.256999999998</v>
      </c>
      <c r="M14" s="7">
        <v>48216.252</v>
      </c>
      <c r="N14" s="7">
        <v>49107.813000000002</v>
      </c>
      <c r="O14" s="7">
        <v>49803.072</v>
      </c>
      <c r="P14" s="7">
        <v>50340.902000000002</v>
      </c>
      <c r="Q14" s="7">
        <v>51226.457000000002</v>
      </c>
      <c r="R14" s="7">
        <v>52260.944000000003</v>
      </c>
      <c r="S14" s="7">
        <v>53437.199000000001</v>
      </c>
      <c r="T14" s="7">
        <v>54488.900999999998</v>
      </c>
      <c r="U14" s="7">
        <v>55646.137999999999</v>
      </c>
      <c r="V14" s="7">
        <v>56951.709000000003</v>
      </c>
      <c r="W14" s="7">
        <v>58096.529000000002</v>
      </c>
      <c r="X14" s="7">
        <v>59163.025999999998</v>
      </c>
      <c r="Y14" s="7">
        <v>60558.637999999999</v>
      </c>
      <c r="Z14" s="7">
        <v>61062.688999999998</v>
      </c>
      <c r="AA14" s="7">
        <f>VLOOKUP("*Орловская*",[1]итого!$1:$1048576,COLUMN(B15),0)</f>
        <v>61730</v>
      </c>
      <c r="AB14" s="7">
        <f>VLOOKUP("*Орловская*",[1]итого!$1:$1048576,COLUMN(C15),0)</f>
        <v>62735</v>
      </c>
      <c r="AC14" s="7">
        <f>VLOOKUP("*Орловская*",[1]итого!$1:$1048576,COLUMN(D15),0)</f>
        <v>63559</v>
      </c>
      <c r="AD14" s="7">
        <f>VLOOKUP("*Орловская*",[1]итого!$1:$1048576,COLUMN(E15),0)</f>
        <v>64947</v>
      </c>
      <c r="AE14" s="7">
        <f>VLOOKUP("*Орловская*",[1]итого!$1:$1048576,COLUMN(F15),0)</f>
        <v>65983</v>
      </c>
      <c r="AF14" s="7">
        <f>VLOOKUP("*Орловская*",[1]итого!$1:$1048576,COLUMN(G15),0)</f>
        <v>66969</v>
      </c>
      <c r="AG14" s="7">
        <f>VLOOKUP("*Орловская*",[1]итого!$1:$1048576,COLUMN(H15),0)</f>
        <v>67835</v>
      </c>
      <c r="AH14" s="7">
        <f>VLOOKUP("*Орловская*",[1]итого!$1:$1048576,COLUMN(I15),0)</f>
        <v>68966</v>
      </c>
      <c r="AI14" s="7">
        <f>VLOOKUP("*Орловская*",[1]итого!$1:$1048576,COLUMN(J15),0)</f>
        <v>69977</v>
      </c>
      <c r="AJ14" s="7">
        <f>VLOOKUP("*Орловская*",[1]итого!$1:$1048576,COLUMN(K15),0)</f>
        <v>70549</v>
      </c>
      <c r="AK14" s="7">
        <f>VLOOKUP("*Орловская*",[1]итого!$1:$1048576,COLUMN(L15),0)</f>
        <v>71358</v>
      </c>
      <c r="AL14" s="7">
        <f>VLOOKUP("*Орловская*",[1]итого!$1:$1048576,COLUMN(M15),0)</f>
        <v>71810</v>
      </c>
      <c r="AM14" s="7">
        <f>VLOOKUP("*Орловская*",[1]итого!$1:$1048576,COLUMN(N15),0)</f>
        <v>72295</v>
      </c>
      <c r="AN14" s="7">
        <f>VLOOKUP("*Орловская*",[1]итого!$1:$1048576,COLUMN(O15),0)</f>
        <v>73122</v>
      </c>
      <c r="AO14" s="7">
        <f>VLOOKUP("*Орловская*",[1]итого!$1:$1048576,COLUMN(P15),0)</f>
        <v>74289</v>
      </c>
      <c r="AP14" s="7">
        <f>VLOOKUP("*Орловская*",[1]итого!$1:$1048576,COLUMN(Q15),0)</f>
        <v>73737</v>
      </c>
      <c r="AQ14" s="7">
        <f>VLOOKUP("*Орловская*",[1]итого!$1:$1048576,COLUMN(R15),0)</f>
        <v>73819</v>
      </c>
      <c r="AR14" s="7">
        <f>VLOOKUP("*Орловская*",[1]итого!$1:$1048576,COLUMN(S15),0)</f>
        <v>74412</v>
      </c>
      <c r="AS14" s="7">
        <f>VLOOKUP("*Орловская*",[1]итого!$1:$1048576,COLUMN(T15),0)</f>
        <v>75813</v>
      </c>
      <c r="AT14" s="7">
        <f>VLOOKUP("*Орловская*",[1]итого!$1:$1048576,COLUMN(U15),0)</f>
        <v>77116</v>
      </c>
      <c r="AU14" s="7">
        <f>VLOOKUP("*Орловская*",[1]итого!$1:$1048576,COLUMN(V15),0)</f>
        <v>78526</v>
      </c>
      <c r="AV14" s="7">
        <f>VLOOKUP("*Орловская*",[1]итого!$1:$1048576,COLUMN(W15),0)</f>
        <v>79994</v>
      </c>
      <c r="AW14" s="7">
        <f>VLOOKUP("*Орловская*",[1]итого!$1:$1048576,COLUMN(X15),0)</f>
        <v>80641</v>
      </c>
      <c r="AX14" s="7">
        <f>VLOOKUP("*Орловская*",[1]итого!$1:$1048576,COLUMN(Y15),0)</f>
        <v>81462</v>
      </c>
      <c r="AY14" s="7">
        <f>VLOOKUP("*Орловская*",[1]итого!$1:$1048576,COLUMN(Z15),0)</f>
        <v>82042</v>
      </c>
      <c r="AZ14" s="7">
        <f>VLOOKUP("*Орловская*",[1]итого!$1:$1048576,COLUMN(AA15),0)</f>
        <v>83091</v>
      </c>
      <c r="BA14" s="7">
        <f>VLOOKUP("*Орловская*",[1]итого!$1:$1048576,COLUMN(AB15),0)</f>
        <v>84544</v>
      </c>
      <c r="BB14" s="7">
        <f>VLOOKUP("*Орловская*",[1]итого!$1:$1048576,COLUMN(AC15),0)</f>
        <v>86272</v>
      </c>
      <c r="BC14" s="7">
        <f>VLOOKUP("*Орловская*",[1]итого!$1:$1048576,COLUMN(AD15),0)</f>
        <v>87566</v>
      </c>
      <c r="BD14" s="7">
        <f>VLOOKUP("*Орловская*",[1]итого!$1:$1048576,COLUMN(AE15),0)</f>
        <v>89599</v>
      </c>
      <c r="BE14" s="7">
        <f>VLOOKUP("*Орловская*",[1]итого!$1:$1048576,COLUMN(AF15),0)</f>
        <v>91021</v>
      </c>
      <c r="BF14" s="7">
        <f>VLOOKUP("*Орловская*",[1]итого!$1:$1048576,COLUMN(AG15),0)</f>
        <v>92674</v>
      </c>
      <c r="BG14" s="7">
        <f>VLOOKUP("*Орловская*",[1]итого!$1:$1048576,COLUMN(AH15),0)</f>
        <v>94088</v>
      </c>
      <c r="BH14" s="7">
        <f>VLOOKUP("*Орловская*",[1]итого!$1:$1048576,COLUMN(AI15),0)</f>
        <v>95583</v>
      </c>
      <c r="BI14" s="7">
        <f>VLOOKUP("*Орловская*",[1]итого!$1:$1048576,COLUMN(AJ15),0)</f>
        <v>96535</v>
      </c>
      <c r="BJ14" s="7">
        <f>VLOOKUP("*Орловская*",[1]итого!$1:$1048576,COLUMN(AK15),0)</f>
        <v>97803</v>
      </c>
      <c r="BK14" s="7">
        <f>VLOOKUP("*Орловская*",[1]итого!$1:$1048576,COLUMN(AL15),0)</f>
        <v>98380</v>
      </c>
      <c r="BL14" s="7">
        <f>VLOOKUP("*Орловская*",[1]итого!$1:$1048576,COLUMN(AM15),0)</f>
        <v>99991</v>
      </c>
      <c r="BM14" s="7">
        <f>VLOOKUP("*Орловская*",[1]итого!$1:$1048576,COLUMN(AN15),0)</f>
        <v>99921</v>
      </c>
      <c r="BN14" s="7">
        <f>VLOOKUP("*Орловская*",[1]итого!$1:$1048576,COLUMN(AO15),0)</f>
        <v>98689</v>
      </c>
      <c r="BO14" s="7">
        <f>VLOOKUP("*Орловская*",[1]итого!$1:$1048576,COLUMN(AP15),0)</f>
        <v>98285</v>
      </c>
      <c r="BP14" s="7">
        <f>VLOOKUP("*Орловская*",[1]итого!$1:$1048576,COLUMN(AQ15),0)</f>
        <v>98359</v>
      </c>
      <c r="BQ14" s="7">
        <f>VLOOKUP("*Орловская*",[1]итого!$1:$1048576,COLUMN(AR15),0)</f>
        <v>98941</v>
      </c>
      <c r="BR14" s="7">
        <f>VLOOKUP("*Орловская*",[1]итого!$1:$1048576,COLUMN(AS15),0)</f>
        <v>99469</v>
      </c>
      <c r="BS14" s="7">
        <f>VLOOKUP("*Орловская*",[1]итого!$1:$1048576,COLUMN(AT15),0)</f>
        <v>100567</v>
      </c>
      <c r="BT14" s="7">
        <f>VLOOKUP("*Орловская*",[1]итого!$1:$1048576,COLUMN(AU15),0)</f>
        <v>101393</v>
      </c>
      <c r="BU14" s="7">
        <f>VLOOKUP("*Орловская*",[1]итого!$1:$1048576,COLUMN(AV15),0)</f>
        <v>102632</v>
      </c>
      <c r="BV14" s="7">
        <f>VLOOKUP("*Орловская*",[1]итого!$1:$1048576,COLUMN(AW15),0)</f>
        <v>103749</v>
      </c>
      <c r="BW14" s="7">
        <f>VLOOKUP("*Орловская*",[1]итого!$1:$1048576,COLUMN(AX15),0)</f>
        <v>104294</v>
      </c>
      <c r="BX14" s="7">
        <f>VLOOKUP("*Орловская*",[1]итого!$1:$1048576,COLUMN(AY15),0)</f>
        <v>105513</v>
      </c>
      <c r="BY14" s="7">
        <f>VLOOKUP("*Орловская*",[1]итого!$1:$1048576,COLUMN(AZ15),0)</f>
        <v>107359</v>
      </c>
      <c r="BZ14" s="7">
        <f>VLOOKUP("*Орловская*",[1]итого!$1:$1048576,COLUMN(BA15),0)</f>
        <v>109100</v>
      </c>
      <c r="CA14" s="7">
        <f>VLOOKUP("*Орловская*",[1]итого!$1:$1048576,COLUMN(BB15),0)</f>
        <v>111009</v>
      </c>
      <c r="CB14" s="7">
        <f>VLOOKUP("*Орловская*",[1]итого!$1:$1048576,COLUMN(BC15),0)</f>
        <v>113296</v>
      </c>
      <c r="CC14" s="7">
        <f>VLOOKUP("*Орловская*",[1]итого!$1:$1048576,COLUMN(BD15),0)</f>
        <v>114679</v>
      </c>
      <c r="CD14" s="7">
        <f>VLOOKUP("*Орловская*",[1]итого!$1:$1048576,COLUMN(BE15),0)</f>
        <v>118133</v>
      </c>
      <c r="CE14" s="7">
        <f>VLOOKUP("*Орловская*",[1]итого!$1:$1048576,COLUMN(BF15),0)</f>
        <v>121492</v>
      </c>
      <c r="CF14" s="7">
        <f>VLOOKUP("*Орловская*",[1]итого!$1:$1048576,COLUMN(BG15),0)</f>
        <v>124043</v>
      </c>
      <c r="CG14" s="7">
        <f>VLOOKUP("*Орловская*",[1]итого!$1:$1048576,COLUMN(BH15),0)</f>
        <v>125031</v>
      </c>
      <c r="CH14" s="7">
        <f>VLOOKUP("*Орловская*",[1]итого!$1:$1048576,COLUMN(BI15),0)</f>
        <v>124730</v>
      </c>
      <c r="CI14" s="7">
        <f>VLOOKUP("*Орловская*",[1]итого!$1:$1048576,COLUMN(BJ15),0)</f>
        <v>125678</v>
      </c>
      <c r="CJ14" s="7">
        <f>VLOOKUP("*Орловская*",[1]итого!$1:$1048576,COLUMN(BK15),0)</f>
        <v>126474</v>
      </c>
      <c r="CK14" s="7">
        <f>VLOOKUP("*Орловская*",[1]итого!$1:$1048576,COLUMN(BL15),0)</f>
        <v>128292</v>
      </c>
      <c r="CL14" s="7">
        <f>VLOOKUP("*Орловская*",[1]итого!$1:$1048576,COLUMN(BM15),0)</f>
        <v>130396</v>
      </c>
      <c r="CM14" s="7">
        <f>VLOOKUP("*Орловская*",[1]итого!$1:$1048576,COLUMN(BN15),0)</f>
        <v>132544</v>
      </c>
      <c r="CN14" s="7">
        <f>VLOOKUP("*Орловская*",[1]итого!$1:$1048576,COLUMN(BO15),0)</f>
        <v>135638</v>
      </c>
      <c r="CO14" s="7">
        <f>VLOOKUP("*Орловская*",[1]итого!$1:$1048576,COLUMN(BP15),0)</f>
        <v>135077</v>
      </c>
      <c r="CP14" s="7">
        <f>VLOOKUP("*Орловская*",[1]итого!$1:$1048576,COLUMN(BQ15),0)</f>
        <v>136311</v>
      </c>
      <c r="CQ14" s="7">
        <f>VLOOKUP("*Орловская*",[1]итого!$1:$1048576,COLUMN(BR15),0)</f>
        <v>136486</v>
      </c>
      <c r="CR14" s="7">
        <f>VLOOKUP("*Орловская*",[1]итого!$1:$1048576,COLUMN(BS15),0)</f>
        <v>136783</v>
      </c>
      <c r="CS14" s="7">
        <f>VLOOKUP("*Орловская*",[1]итого!$1:$1048576,COLUMN(BT15),0)</f>
        <v>131375</v>
      </c>
      <c r="CT14" s="7">
        <f>VLOOKUP("*Орловская*",[1]итого!$1:$1048576,COLUMN(BU15),0)</f>
        <v>129027</v>
      </c>
      <c r="CU14" s="7">
        <f>VLOOKUP("*Орловская*",[1]итого!$1:$1048576,COLUMN(BV15),0)</f>
        <v>127495</v>
      </c>
      <c r="CV14" s="7">
        <f>VLOOKUP("*Орловская*",[1]итого!$1:$1048576,COLUMN(BW15),0)</f>
        <v>126880</v>
      </c>
      <c r="CW14" s="7">
        <f>VLOOKUP("*Орловская*",[1]итого!$1:$1048576,COLUMN(BX15),0)</f>
        <v>126862</v>
      </c>
      <c r="CX14" s="7">
        <f>VLOOKUP("*Орловская*",[1]итого!$1:$1048576,COLUMN(BY15),0)</f>
        <v>126864</v>
      </c>
      <c r="CY14" s="7">
        <f>VLOOKUP("*Орловская*",[1]итого!$1:$1048576,COLUMN(BZ15),0)</f>
        <v>127253</v>
      </c>
      <c r="CZ14" s="7">
        <f>VLOOKUP("*Орловская*",[1]итого!$1:$1048576,COLUMN(CA15),0)</f>
        <v>126992</v>
      </c>
      <c r="DA14" s="7">
        <f>VLOOKUP("*Орловская*",[1]итого!$1:$1048576,COLUMN(CB15),0)</f>
        <v>126283</v>
      </c>
      <c r="DB14" s="7">
        <f>VLOOKUP("*Орловская*",[1]итого!$1:$1048576,COLUMN(CC15),0)</f>
        <v>127079</v>
      </c>
      <c r="DC14" s="7">
        <f>VLOOKUP("*Орловская*",[1]итого!$1:$1048576,COLUMN(CD15),0)</f>
        <v>127702</v>
      </c>
      <c r="DD14" s="7">
        <f>VLOOKUP("*Орловская*",[1]итого!$1:$1048576,COLUMN(CE15),0)</f>
        <v>128265</v>
      </c>
      <c r="DE14" s="7">
        <f>VLOOKUP("*Орловская*",[1]итого!$1:$1048576,COLUMN(CF15),0)</f>
        <v>128923</v>
      </c>
      <c r="DF14" s="7">
        <f>VLOOKUP("*Орловская*",[1]итого!$1:$1048576,COLUMN(CG15),0)</f>
        <v>128938</v>
      </c>
    </row>
    <row r="15" spans="1:110" x14ac:dyDescent="0.25">
      <c r="A15" s="8" t="s">
        <v>13</v>
      </c>
      <c r="B15" s="7">
        <v>70675.547000000006</v>
      </c>
      <c r="C15" s="7">
        <v>70720.740999999995</v>
      </c>
      <c r="D15" s="7">
        <v>70974.074999999997</v>
      </c>
      <c r="E15" s="7">
        <v>71732.376999999993</v>
      </c>
      <c r="F15" s="7">
        <v>72587.391000000003</v>
      </c>
      <c r="G15" s="7">
        <v>72576.555999999997</v>
      </c>
      <c r="H15" s="7">
        <v>73594.111999999994</v>
      </c>
      <c r="I15" s="7">
        <v>74749.695000000007</v>
      </c>
      <c r="J15" s="7">
        <v>76150.839000000007</v>
      </c>
      <c r="K15" s="7">
        <v>77272.120999999999</v>
      </c>
      <c r="L15" s="7">
        <v>78377.629000000001</v>
      </c>
      <c r="M15" s="7">
        <v>79934.880999999994</v>
      </c>
      <c r="N15" s="7">
        <v>81551.138999999996</v>
      </c>
      <c r="O15" s="7">
        <v>82266.748000000007</v>
      </c>
      <c r="P15" s="7">
        <v>83387.823000000004</v>
      </c>
      <c r="Q15" s="7">
        <v>85079.771999999997</v>
      </c>
      <c r="R15" s="7">
        <v>86827.172000000006</v>
      </c>
      <c r="S15" s="7">
        <v>88703.834000000003</v>
      </c>
      <c r="T15" s="7">
        <v>90388.058000000005</v>
      </c>
      <c r="U15" s="7">
        <v>92339.365000000005</v>
      </c>
      <c r="V15" s="7">
        <v>94576.077000000005</v>
      </c>
      <c r="W15" s="7">
        <v>96406.521999999997</v>
      </c>
      <c r="X15" s="7">
        <v>97900.459000000003</v>
      </c>
      <c r="Y15" s="7">
        <v>100021.18</v>
      </c>
      <c r="Z15" s="7">
        <v>101007.408</v>
      </c>
      <c r="AA15" s="7">
        <f>VLOOKUP("*Рязанская*",[1]итого!$1:$1048576,COLUMN(B16),0)</f>
        <v>101966</v>
      </c>
      <c r="AB15" s="7">
        <f>VLOOKUP("*Рязанская*",[1]итого!$1:$1048576,COLUMN(C16),0)</f>
        <v>103336</v>
      </c>
      <c r="AC15" s="7">
        <f>VLOOKUP("*Рязанская*",[1]итого!$1:$1048576,COLUMN(D16),0)</f>
        <v>105157</v>
      </c>
      <c r="AD15" s="7">
        <f>VLOOKUP("*Рязанская*",[1]итого!$1:$1048576,COLUMN(E16),0)</f>
        <v>107298</v>
      </c>
      <c r="AE15" s="7">
        <f>VLOOKUP("*Рязанская*",[1]итого!$1:$1048576,COLUMN(F16),0)</f>
        <v>109084</v>
      </c>
      <c r="AF15" s="7">
        <f>VLOOKUP("*Рязанская*",[1]итого!$1:$1048576,COLUMN(G16),0)</f>
        <v>110495</v>
      </c>
      <c r="AG15" s="7">
        <f>VLOOKUP("*Рязанская*",[1]итого!$1:$1048576,COLUMN(H16),0)</f>
        <v>111459</v>
      </c>
      <c r="AH15" s="7">
        <f>VLOOKUP("*Рязанская*",[1]итого!$1:$1048576,COLUMN(I16),0)</f>
        <v>113134</v>
      </c>
      <c r="AI15" s="7">
        <f>VLOOKUP("*Рязанская*",[1]итого!$1:$1048576,COLUMN(J16),0)</f>
        <v>114935</v>
      </c>
      <c r="AJ15" s="7">
        <f>VLOOKUP("*Рязанская*",[1]итого!$1:$1048576,COLUMN(K16),0)</f>
        <v>115617</v>
      </c>
      <c r="AK15" s="7">
        <f>VLOOKUP("*Рязанская*",[1]итого!$1:$1048576,COLUMN(L16),0)</f>
        <v>117073</v>
      </c>
      <c r="AL15" s="7">
        <f>VLOOKUP("*Рязанская*",[1]итого!$1:$1048576,COLUMN(M16),0)</f>
        <v>118012</v>
      </c>
      <c r="AM15" s="7">
        <f>VLOOKUP("*Рязанская*",[1]итого!$1:$1048576,COLUMN(N16),0)</f>
        <v>118858</v>
      </c>
      <c r="AN15" s="7">
        <f>VLOOKUP("*Рязанская*",[1]итого!$1:$1048576,COLUMN(O16),0)</f>
        <v>120187</v>
      </c>
      <c r="AO15" s="7">
        <f>VLOOKUP("*Рязанская*",[1]итого!$1:$1048576,COLUMN(P16),0)</f>
        <v>122085</v>
      </c>
      <c r="AP15" s="7">
        <f>VLOOKUP("*Рязанская*",[1]итого!$1:$1048576,COLUMN(Q16),0)</f>
        <v>121315</v>
      </c>
      <c r="AQ15" s="7">
        <f>VLOOKUP("*Рязанская*",[1]итого!$1:$1048576,COLUMN(R16),0)</f>
        <v>121391</v>
      </c>
      <c r="AR15" s="7">
        <f>VLOOKUP("*Рязанская*",[1]итого!$1:$1048576,COLUMN(S16),0)</f>
        <v>122244</v>
      </c>
      <c r="AS15" s="7">
        <f>VLOOKUP("*Рязанская*",[1]итого!$1:$1048576,COLUMN(T16),0)</f>
        <v>124281</v>
      </c>
      <c r="AT15" s="7">
        <f>VLOOKUP("*Рязанская*",[1]итого!$1:$1048576,COLUMN(U16),0)</f>
        <v>126749</v>
      </c>
      <c r="AU15" s="7">
        <f>VLOOKUP("*Рязанская*",[1]итого!$1:$1048576,COLUMN(V16),0)</f>
        <v>128562</v>
      </c>
      <c r="AV15" s="7">
        <f>VLOOKUP("*Рязанская*",[1]итого!$1:$1048576,COLUMN(W16),0)</f>
        <v>131391</v>
      </c>
      <c r="AW15" s="7">
        <f>VLOOKUP("*Рязанская*",[1]итого!$1:$1048576,COLUMN(X16),0)</f>
        <v>132336</v>
      </c>
      <c r="AX15" s="7">
        <f>VLOOKUP("*Рязанская*",[1]итого!$1:$1048576,COLUMN(Y16),0)</f>
        <v>133630</v>
      </c>
      <c r="AY15" s="7">
        <f>VLOOKUP("*Рязанская*",[1]итого!$1:$1048576,COLUMN(Z16),0)</f>
        <v>134446</v>
      </c>
      <c r="AZ15" s="7">
        <f>VLOOKUP("*Рязанская*",[1]итого!$1:$1048576,COLUMN(AA16),0)</f>
        <v>135976</v>
      </c>
      <c r="BA15" s="7">
        <f>VLOOKUP("*Рязанская*",[1]итого!$1:$1048576,COLUMN(AB16),0)</f>
        <v>138295</v>
      </c>
      <c r="BB15" s="7">
        <f>VLOOKUP("*Рязанская*",[1]итого!$1:$1048576,COLUMN(AC16),0)</f>
        <v>140949</v>
      </c>
      <c r="BC15" s="7">
        <f>VLOOKUP("*Рязанская*",[1]итого!$1:$1048576,COLUMN(AD16),0)</f>
        <v>143213</v>
      </c>
      <c r="BD15" s="7">
        <f>VLOOKUP("*Рязанская*",[1]итого!$1:$1048576,COLUMN(AE16),0)</f>
        <v>146618</v>
      </c>
      <c r="BE15" s="7">
        <f>VLOOKUP("*Рязанская*",[1]итого!$1:$1048576,COLUMN(AF16),0)</f>
        <v>148976</v>
      </c>
      <c r="BF15" s="7">
        <f>VLOOKUP("*Рязанская*",[1]итого!$1:$1048576,COLUMN(AG16),0)</f>
        <v>151383</v>
      </c>
      <c r="BG15" s="7">
        <f>VLOOKUP("*Рязанская*",[1]итого!$1:$1048576,COLUMN(AH16),0)</f>
        <v>153650</v>
      </c>
      <c r="BH15" s="7">
        <f>VLOOKUP("*Рязанская*",[1]итого!$1:$1048576,COLUMN(AI16),0)</f>
        <v>156182</v>
      </c>
      <c r="BI15" s="7">
        <f>VLOOKUP("*Рязанская*",[1]итого!$1:$1048576,COLUMN(AJ16),0)</f>
        <v>157129</v>
      </c>
      <c r="BJ15" s="7">
        <f>VLOOKUP("*Рязанская*",[1]итого!$1:$1048576,COLUMN(AK16),0)</f>
        <v>159813</v>
      </c>
      <c r="BK15" s="7">
        <f>VLOOKUP("*Рязанская*",[1]итого!$1:$1048576,COLUMN(AL16),0)</f>
        <v>161117</v>
      </c>
      <c r="BL15" s="7">
        <f>VLOOKUP("*Рязанская*",[1]итого!$1:$1048576,COLUMN(AM16),0)</f>
        <v>163870</v>
      </c>
      <c r="BM15" s="7">
        <f>VLOOKUP("*Рязанская*",[1]итого!$1:$1048576,COLUMN(AN16),0)</f>
        <v>163721</v>
      </c>
      <c r="BN15" s="7">
        <f>VLOOKUP("*Рязанская*",[1]итого!$1:$1048576,COLUMN(AO16),0)</f>
        <v>161709</v>
      </c>
      <c r="BO15" s="7">
        <f>VLOOKUP("*Рязанская*",[1]итого!$1:$1048576,COLUMN(AP16),0)</f>
        <v>160797</v>
      </c>
      <c r="BP15" s="7">
        <f>VLOOKUP("*Рязанская*",[1]итого!$1:$1048576,COLUMN(AQ16),0)</f>
        <v>160619</v>
      </c>
      <c r="BQ15" s="7">
        <f>VLOOKUP("*Рязанская*",[1]итого!$1:$1048576,COLUMN(AR16),0)</f>
        <v>161604</v>
      </c>
      <c r="BR15" s="7">
        <f>VLOOKUP("*Рязанская*",[1]итого!$1:$1048576,COLUMN(AS16),0)</f>
        <v>162873</v>
      </c>
      <c r="BS15" s="7">
        <f>VLOOKUP("*Рязанская*",[1]итого!$1:$1048576,COLUMN(AT16),0)</f>
        <v>165317</v>
      </c>
      <c r="BT15" s="7">
        <f>VLOOKUP("*Рязанская*",[1]итого!$1:$1048576,COLUMN(AU16),0)</f>
        <v>166698</v>
      </c>
      <c r="BU15" s="7">
        <f>VLOOKUP("*Рязанская*",[1]итого!$1:$1048576,COLUMN(AV16),0)</f>
        <v>168448</v>
      </c>
      <c r="BV15" s="7">
        <f>VLOOKUP("*Рязанская*",[1]итого!$1:$1048576,COLUMN(AW16),0)</f>
        <v>171535</v>
      </c>
      <c r="BW15" s="7">
        <f>VLOOKUP("*Рязанская*",[1]итого!$1:$1048576,COLUMN(AX16),0)</f>
        <v>172816</v>
      </c>
      <c r="BX15" s="7">
        <f>VLOOKUP("*Рязанская*",[1]итого!$1:$1048576,COLUMN(AY16),0)</f>
        <v>174773</v>
      </c>
      <c r="BY15" s="7">
        <f>VLOOKUP("*Рязанская*",[1]итого!$1:$1048576,COLUMN(AZ16),0)</f>
        <v>178018</v>
      </c>
      <c r="BZ15" s="7">
        <f>VLOOKUP("*Рязанская*",[1]итого!$1:$1048576,COLUMN(BA16),0)</f>
        <v>181034</v>
      </c>
      <c r="CA15" s="7">
        <f>VLOOKUP("*Рязанская*",[1]итого!$1:$1048576,COLUMN(BB16),0)</f>
        <v>184398</v>
      </c>
      <c r="CB15" s="7">
        <f>VLOOKUP("*Рязанская*",[1]итого!$1:$1048576,COLUMN(BC16),0)</f>
        <v>188440</v>
      </c>
      <c r="CC15" s="7">
        <f>VLOOKUP("*Рязанская*",[1]итого!$1:$1048576,COLUMN(BD16),0)</f>
        <v>191768</v>
      </c>
      <c r="CD15" s="7">
        <f>VLOOKUP("*Рязанская*",[1]итого!$1:$1048576,COLUMN(BE16),0)</f>
        <v>197585</v>
      </c>
      <c r="CE15" s="7">
        <f>VLOOKUP("*Рязанская*",[1]итого!$1:$1048576,COLUMN(BF16),0)</f>
        <v>203718</v>
      </c>
      <c r="CF15" s="7">
        <f>VLOOKUP("*Рязанская*",[1]итого!$1:$1048576,COLUMN(BG16),0)</f>
        <v>208266</v>
      </c>
      <c r="CG15" s="7">
        <f>VLOOKUP("*Рязанская*",[1]итого!$1:$1048576,COLUMN(BH16),0)</f>
        <v>211541</v>
      </c>
      <c r="CH15" s="7">
        <f>VLOOKUP("*Рязанская*",[1]итого!$1:$1048576,COLUMN(BI16),0)</f>
        <v>213037</v>
      </c>
      <c r="CI15" s="7">
        <f>VLOOKUP("*Рязанская*",[1]итого!$1:$1048576,COLUMN(BJ16),0)</f>
        <v>214992</v>
      </c>
      <c r="CJ15" s="7">
        <f>VLOOKUP("*Рязанская*",[1]итого!$1:$1048576,COLUMN(BK16),0)</f>
        <v>216920</v>
      </c>
      <c r="CK15" s="7">
        <f>VLOOKUP("*Рязанская*",[1]итого!$1:$1048576,COLUMN(BL16),0)</f>
        <v>220284</v>
      </c>
      <c r="CL15" s="7">
        <f>VLOOKUP("*Рязанская*",[1]итого!$1:$1048576,COLUMN(BM16),0)</f>
        <v>223855</v>
      </c>
      <c r="CM15" s="7">
        <f>VLOOKUP("*Рязанская*",[1]итого!$1:$1048576,COLUMN(BN16),0)</f>
        <v>227709</v>
      </c>
      <c r="CN15" s="7">
        <f>VLOOKUP("*Рязанская*",[1]итого!$1:$1048576,COLUMN(BO16),0)</f>
        <v>234534</v>
      </c>
      <c r="CO15" s="7">
        <f>VLOOKUP("*Рязанская*",[1]итого!$1:$1048576,COLUMN(BP16),0)</f>
        <v>235041</v>
      </c>
      <c r="CP15" s="7">
        <f>VLOOKUP("*Рязанская*",[1]итого!$1:$1048576,COLUMN(BQ16),0)</f>
        <v>237163</v>
      </c>
      <c r="CQ15" s="7">
        <f>VLOOKUP("*Рязанская*",[1]итого!$1:$1048576,COLUMN(BR16),0)</f>
        <v>237955</v>
      </c>
      <c r="CR15" s="7">
        <f>VLOOKUP("*Рязанская*",[1]итого!$1:$1048576,COLUMN(BS16),0)</f>
        <v>238190</v>
      </c>
      <c r="CS15" s="7">
        <f>VLOOKUP("*Рязанская*",[1]итого!$1:$1048576,COLUMN(BT16),0)</f>
        <v>230851</v>
      </c>
      <c r="CT15" s="7">
        <f>VLOOKUP("*Рязанская*",[1]итого!$1:$1048576,COLUMN(BU16),0)</f>
        <v>227484</v>
      </c>
      <c r="CU15" s="7">
        <f>VLOOKUP("*Рязанская*",[1]итого!$1:$1048576,COLUMN(BV16),0)</f>
        <v>223920</v>
      </c>
      <c r="CV15" s="7">
        <f>VLOOKUP("*Рязанская*",[1]итого!$1:$1048576,COLUMN(BW16),0)</f>
        <v>223088</v>
      </c>
      <c r="CW15" s="7">
        <f>VLOOKUP("*Рязанская*",[1]итого!$1:$1048576,COLUMN(BX16),0)</f>
        <v>222876</v>
      </c>
      <c r="CX15" s="7">
        <f>VLOOKUP("*Рязанская*",[1]итого!$1:$1048576,COLUMN(BY16),0)</f>
        <v>222966</v>
      </c>
      <c r="CY15" s="7">
        <f>VLOOKUP("*Рязанская*",[1]итого!$1:$1048576,COLUMN(BZ16),0)</f>
        <v>223747</v>
      </c>
      <c r="CZ15" s="7">
        <f>VLOOKUP("*Рязанская*",[1]итого!$1:$1048576,COLUMN(CA16),0)</f>
        <v>224027</v>
      </c>
      <c r="DA15" s="7">
        <f>VLOOKUP("*Рязанская*",[1]итого!$1:$1048576,COLUMN(CB16),0)</f>
        <v>223511</v>
      </c>
      <c r="DB15" s="7">
        <f>VLOOKUP("*Рязанская*",[1]итого!$1:$1048576,COLUMN(CC16),0)</f>
        <v>226132</v>
      </c>
      <c r="DC15" s="7">
        <f>VLOOKUP("*Рязанская*",[1]итого!$1:$1048576,COLUMN(CD16),0)</f>
        <v>227595</v>
      </c>
      <c r="DD15" s="7">
        <f>VLOOKUP("*Рязанская*",[1]итого!$1:$1048576,COLUMN(CE16),0)</f>
        <v>229866</v>
      </c>
      <c r="DE15" s="7">
        <f>VLOOKUP("*Рязанская*",[1]итого!$1:$1048576,COLUMN(CF16),0)</f>
        <v>231926</v>
      </c>
      <c r="DF15" s="7">
        <f>VLOOKUP("*Рязанская*",[1]итого!$1:$1048576,COLUMN(CG16),0)</f>
        <v>233722</v>
      </c>
    </row>
    <row r="16" spans="1:110" x14ac:dyDescent="0.25">
      <c r="A16" s="8" t="s">
        <v>14</v>
      </c>
      <c r="B16" s="7">
        <v>59932.023999999998</v>
      </c>
      <c r="C16" s="7">
        <v>59871.175999999999</v>
      </c>
      <c r="D16" s="7">
        <v>59980.158000000003</v>
      </c>
      <c r="E16" s="7">
        <v>60956.396999999997</v>
      </c>
      <c r="F16" s="7">
        <v>61540.54</v>
      </c>
      <c r="G16" s="7">
        <v>61797.578999999998</v>
      </c>
      <c r="H16" s="7">
        <v>62061.633000000002</v>
      </c>
      <c r="I16" s="7">
        <v>62920.921999999999</v>
      </c>
      <c r="J16" s="7">
        <v>63884.063999999998</v>
      </c>
      <c r="K16" s="7">
        <v>64511.144999999997</v>
      </c>
      <c r="L16" s="7">
        <v>65281.47</v>
      </c>
      <c r="M16" s="7">
        <v>66350.922000000006</v>
      </c>
      <c r="N16" s="7">
        <v>67306.091</v>
      </c>
      <c r="O16" s="7">
        <v>67759.441999999995</v>
      </c>
      <c r="P16" s="7">
        <v>68448.974000000002</v>
      </c>
      <c r="Q16" s="7">
        <v>69481.95</v>
      </c>
      <c r="R16" s="7">
        <v>70643.881999999998</v>
      </c>
      <c r="S16" s="7">
        <v>71970.78</v>
      </c>
      <c r="T16" s="7">
        <v>73026.69</v>
      </c>
      <c r="U16" s="7">
        <v>74373.604000000007</v>
      </c>
      <c r="V16" s="7">
        <v>76032.751999999993</v>
      </c>
      <c r="W16" s="7">
        <v>77364.729000000007</v>
      </c>
      <c r="X16" s="7">
        <v>78723.710000000006</v>
      </c>
      <c r="Y16" s="7">
        <v>80402.485000000001</v>
      </c>
      <c r="Z16" s="7">
        <v>81180.06</v>
      </c>
      <c r="AA16" s="7">
        <f>VLOOKUP("*Смоленская*",[1]итого!$1:$1048576,COLUMN(B17),0)</f>
        <v>81625</v>
      </c>
      <c r="AB16" s="7">
        <f>VLOOKUP("*Смоленская*",[1]итого!$1:$1048576,COLUMN(C17),0)</f>
        <v>82539</v>
      </c>
      <c r="AC16" s="7">
        <f>VLOOKUP("*Смоленская*",[1]итого!$1:$1048576,COLUMN(D17),0)</f>
        <v>83742</v>
      </c>
      <c r="AD16" s="7">
        <f>VLOOKUP("*Смоленская*",[1]итого!$1:$1048576,COLUMN(E17),0)</f>
        <v>85388</v>
      </c>
      <c r="AE16" s="7">
        <f>VLOOKUP("*Смоленская*",[1]итого!$1:$1048576,COLUMN(F17),0)</f>
        <v>86679</v>
      </c>
      <c r="AF16" s="7">
        <f>VLOOKUP("*Смоленская*",[1]итого!$1:$1048576,COLUMN(G17),0)</f>
        <v>87670</v>
      </c>
      <c r="AG16" s="7">
        <f>VLOOKUP("*Смоленская*",[1]итого!$1:$1048576,COLUMN(H17),0)</f>
        <v>88727</v>
      </c>
      <c r="AH16" s="7">
        <f>VLOOKUP("*Смоленская*",[1]итого!$1:$1048576,COLUMN(I17),0)</f>
        <v>89971</v>
      </c>
      <c r="AI16" s="7">
        <f>VLOOKUP("*Смоленская*",[1]итого!$1:$1048576,COLUMN(J17),0)</f>
        <v>91194</v>
      </c>
      <c r="AJ16" s="7">
        <f>VLOOKUP("*Смоленская*",[1]итого!$1:$1048576,COLUMN(K17),0)</f>
        <v>91849</v>
      </c>
      <c r="AK16" s="7">
        <f>VLOOKUP("*Смоленская*",[1]итого!$1:$1048576,COLUMN(L17),0)</f>
        <v>92580</v>
      </c>
      <c r="AL16" s="7">
        <f>VLOOKUP("*Смоленская*",[1]итого!$1:$1048576,COLUMN(M17),0)</f>
        <v>93233</v>
      </c>
      <c r="AM16" s="7">
        <f>VLOOKUP("*Смоленская*",[1]итого!$1:$1048576,COLUMN(N17),0)</f>
        <v>93657</v>
      </c>
      <c r="AN16" s="7">
        <f>VLOOKUP("*Смоленская*",[1]итого!$1:$1048576,COLUMN(O17),0)</f>
        <v>94494</v>
      </c>
      <c r="AO16" s="7">
        <f>VLOOKUP("*Смоленская*",[1]итого!$1:$1048576,COLUMN(P17),0)</f>
        <v>95879</v>
      </c>
      <c r="AP16" s="7">
        <f>VLOOKUP("*Смоленская*",[1]итого!$1:$1048576,COLUMN(Q17),0)</f>
        <v>95103</v>
      </c>
      <c r="AQ16" s="7">
        <f>VLOOKUP("*Смоленская*",[1]итого!$1:$1048576,COLUMN(R17),0)</f>
        <v>95009</v>
      </c>
      <c r="AR16" s="7">
        <f>VLOOKUP("*Смоленская*",[1]итого!$1:$1048576,COLUMN(S17),0)</f>
        <v>95610</v>
      </c>
      <c r="AS16" s="7">
        <f>VLOOKUP("*Смоленская*",[1]итого!$1:$1048576,COLUMN(T17),0)</f>
        <v>96708</v>
      </c>
      <c r="AT16" s="7">
        <f>VLOOKUP("*Смоленская*",[1]итого!$1:$1048576,COLUMN(U17),0)</f>
        <v>98430</v>
      </c>
      <c r="AU16" s="7">
        <f>VLOOKUP("*Смоленская*",[1]итого!$1:$1048576,COLUMN(V17),0)</f>
        <v>100033</v>
      </c>
      <c r="AV16" s="7">
        <f>VLOOKUP("*Смоленская*",[1]итого!$1:$1048576,COLUMN(W17),0)</f>
        <v>101734</v>
      </c>
      <c r="AW16" s="7">
        <f>VLOOKUP("*Смоленская*",[1]итого!$1:$1048576,COLUMN(X17),0)</f>
        <v>102461</v>
      </c>
      <c r="AX16" s="7">
        <f>VLOOKUP("*Смоленская*",[1]итого!$1:$1048576,COLUMN(Y17),0)</f>
        <v>103189</v>
      </c>
      <c r="AY16" s="7">
        <f>VLOOKUP("*Смоленская*",[1]итого!$1:$1048576,COLUMN(Z17),0)</f>
        <v>103691</v>
      </c>
      <c r="AZ16" s="7">
        <f>VLOOKUP("*Смоленская*",[1]итого!$1:$1048576,COLUMN(AA17),0)</f>
        <v>104864</v>
      </c>
      <c r="BA16" s="7">
        <f>VLOOKUP("*Смоленская*",[1]итого!$1:$1048576,COLUMN(AB17),0)</f>
        <v>106667</v>
      </c>
      <c r="BB16" s="7">
        <f>VLOOKUP("*Смоленская*",[1]итого!$1:$1048576,COLUMN(AC17),0)</f>
        <v>108434</v>
      </c>
      <c r="BC16" s="7">
        <f>VLOOKUP("*Смоленская*",[1]итого!$1:$1048576,COLUMN(AD17),0)</f>
        <v>110151</v>
      </c>
      <c r="BD16" s="7">
        <f>VLOOKUP("*Смоленская*",[1]итого!$1:$1048576,COLUMN(AE17),0)</f>
        <v>112551</v>
      </c>
      <c r="BE16" s="7">
        <f>VLOOKUP("*Смоленская*",[1]итого!$1:$1048576,COLUMN(AF17),0)</f>
        <v>114247</v>
      </c>
      <c r="BF16" s="7">
        <f>VLOOKUP("*Смоленская*",[1]итого!$1:$1048576,COLUMN(AG17),0)</f>
        <v>116353</v>
      </c>
      <c r="BG16" s="7">
        <f>VLOOKUP("*Смоленская*",[1]итого!$1:$1048576,COLUMN(AH17),0)</f>
        <v>117937</v>
      </c>
      <c r="BH16" s="7">
        <f>VLOOKUP("*Смоленская*",[1]итого!$1:$1048576,COLUMN(AI17),0)</f>
        <v>119561</v>
      </c>
      <c r="BI16" s="7">
        <f>VLOOKUP("*Смоленская*",[1]итого!$1:$1048576,COLUMN(AJ17),0)</f>
        <v>120826</v>
      </c>
      <c r="BJ16" s="7">
        <f>VLOOKUP("*Смоленская*",[1]итого!$1:$1048576,COLUMN(AK17),0)</f>
        <v>122360</v>
      </c>
      <c r="BK16" s="7">
        <f>VLOOKUP("*Смоленская*",[1]итого!$1:$1048576,COLUMN(AL17),0)</f>
        <v>123079</v>
      </c>
      <c r="BL16" s="7">
        <f>VLOOKUP("*Смоленская*",[1]итого!$1:$1048576,COLUMN(AM17),0)</f>
        <v>124873</v>
      </c>
      <c r="BM16" s="7">
        <f>VLOOKUP("*Смоленская*",[1]итого!$1:$1048576,COLUMN(AN17),0)</f>
        <v>124600</v>
      </c>
      <c r="BN16" s="7">
        <f>VLOOKUP("*Смоленская*",[1]итого!$1:$1048576,COLUMN(AO17),0)</f>
        <v>123194</v>
      </c>
      <c r="BO16" s="7">
        <f>VLOOKUP("*Смоленская*",[1]итого!$1:$1048576,COLUMN(AP17),0)</f>
        <v>122548</v>
      </c>
      <c r="BP16" s="7">
        <f>VLOOKUP("*Смоленская*",[1]итого!$1:$1048576,COLUMN(AQ17),0)</f>
        <v>122629</v>
      </c>
      <c r="BQ16" s="7">
        <f>VLOOKUP("*Смоленская*",[1]итого!$1:$1048576,COLUMN(AR17),0)</f>
        <v>123416</v>
      </c>
      <c r="BR16" s="7">
        <f>VLOOKUP("*Смоленская*",[1]итого!$1:$1048576,COLUMN(AS17),0)</f>
        <v>124183</v>
      </c>
      <c r="BS16" s="7">
        <f>VLOOKUP("*Смоленская*",[1]итого!$1:$1048576,COLUMN(AT17),0)</f>
        <v>125788</v>
      </c>
      <c r="BT16" s="7">
        <f>VLOOKUP("*Смоленская*",[1]итого!$1:$1048576,COLUMN(AU17),0)</f>
        <v>126750</v>
      </c>
      <c r="BU16" s="7">
        <f>VLOOKUP("*Смоленская*",[1]итого!$1:$1048576,COLUMN(AV17),0)</f>
        <v>128143</v>
      </c>
      <c r="BV16" s="7">
        <f>VLOOKUP("*Смоленская*",[1]итого!$1:$1048576,COLUMN(AW17),0)</f>
        <v>129504</v>
      </c>
      <c r="BW16" s="7">
        <f>VLOOKUP("*Смоленская*",[1]итого!$1:$1048576,COLUMN(AX17),0)</f>
        <v>130054</v>
      </c>
      <c r="BX16" s="7">
        <f>VLOOKUP("*Смоленская*",[1]итого!$1:$1048576,COLUMN(AY17),0)</f>
        <v>131185</v>
      </c>
      <c r="BY16" s="7">
        <f>VLOOKUP("*Смоленская*",[1]итого!$1:$1048576,COLUMN(AZ17),0)</f>
        <v>133184</v>
      </c>
      <c r="BZ16" s="7">
        <f>VLOOKUP("*Смоленская*",[1]итого!$1:$1048576,COLUMN(BA17),0)</f>
        <v>135290</v>
      </c>
      <c r="CA16" s="7">
        <f>VLOOKUP("*Смоленская*",[1]итого!$1:$1048576,COLUMN(BB17),0)</f>
        <v>137448</v>
      </c>
      <c r="CB16" s="7">
        <f>VLOOKUP("*Смоленская*",[1]итого!$1:$1048576,COLUMN(BC17),0)</f>
        <v>139989</v>
      </c>
      <c r="CC16" s="7">
        <f>VLOOKUP("*Смоленская*",[1]итого!$1:$1048576,COLUMN(BD17),0)</f>
        <v>142715</v>
      </c>
      <c r="CD16" s="7">
        <f>VLOOKUP("*Смоленская*",[1]итого!$1:$1048576,COLUMN(BE17),0)</f>
        <v>146913</v>
      </c>
      <c r="CE16" s="7">
        <f>VLOOKUP("*Смоленская*",[1]итого!$1:$1048576,COLUMN(BF17),0)</f>
        <v>150749</v>
      </c>
      <c r="CF16" s="7">
        <f>VLOOKUP("*Смоленская*",[1]итого!$1:$1048576,COLUMN(BG17),0)</f>
        <v>153410</v>
      </c>
      <c r="CG16" s="7">
        <f>VLOOKUP("*Смоленская*",[1]итого!$1:$1048576,COLUMN(BH17),0)</f>
        <v>154692</v>
      </c>
      <c r="CH16" s="7">
        <f>VLOOKUP("*Смоленская*",[1]итого!$1:$1048576,COLUMN(BI17),0)</f>
        <v>154441</v>
      </c>
      <c r="CI16" s="7">
        <f>VLOOKUP("*Смоленская*",[1]итого!$1:$1048576,COLUMN(BJ17),0)</f>
        <v>155766</v>
      </c>
      <c r="CJ16" s="7">
        <f>VLOOKUP("*Смоленская*",[1]итого!$1:$1048576,COLUMN(BK17),0)</f>
        <v>157204</v>
      </c>
      <c r="CK16" s="7">
        <f>VLOOKUP("*Смоленская*",[1]итого!$1:$1048576,COLUMN(BL17),0)</f>
        <v>159559</v>
      </c>
      <c r="CL16" s="7">
        <f>VLOOKUP("*Смоленская*",[1]итого!$1:$1048576,COLUMN(BM17),0)</f>
        <v>161758</v>
      </c>
      <c r="CM16" s="7">
        <f>VLOOKUP("*Смоленская*",[1]итого!$1:$1048576,COLUMN(BN17),0)</f>
        <v>164516</v>
      </c>
      <c r="CN16" s="7">
        <f>VLOOKUP("*Смоленская*",[1]итого!$1:$1048576,COLUMN(BO17),0)</f>
        <v>168061</v>
      </c>
      <c r="CO16" s="7">
        <f>VLOOKUP("*Смоленская*",[1]итого!$1:$1048576,COLUMN(BP17),0)</f>
        <v>167741</v>
      </c>
      <c r="CP16" s="7">
        <f>VLOOKUP("*Смоленская*",[1]итого!$1:$1048576,COLUMN(BQ17),0)</f>
        <v>168925</v>
      </c>
      <c r="CQ16" s="7">
        <f>VLOOKUP("*Смоленская*",[1]итого!$1:$1048576,COLUMN(BR17),0)</f>
        <v>169533</v>
      </c>
      <c r="CR16" s="7">
        <f>VLOOKUP("*Смоленская*",[1]итого!$1:$1048576,COLUMN(BS17),0)</f>
        <v>169778</v>
      </c>
      <c r="CS16" s="7">
        <f>VLOOKUP("*Смоленская*",[1]итого!$1:$1048576,COLUMN(BT17),0)</f>
        <v>162219</v>
      </c>
      <c r="CT16" s="7">
        <f>VLOOKUP("*Смоленская*",[1]итого!$1:$1048576,COLUMN(BU17),0)</f>
        <v>158565</v>
      </c>
      <c r="CU16" s="7">
        <f>VLOOKUP("*Смоленская*",[1]итого!$1:$1048576,COLUMN(BV17),0)</f>
        <v>153553</v>
      </c>
      <c r="CV16" s="7">
        <f>VLOOKUP("*Смоленская*",[1]итого!$1:$1048576,COLUMN(BW17),0)</f>
        <v>153062</v>
      </c>
      <c r="CW16" s="7">
        <f>VLOOKUP("*Смоленская*",[1]итого!$1:$1048576,COLUMN(BX17),0)</f>
        <v>152983</v>
      </c>
      <c r="CX16" s="7">
        <f>VLOOKUP("*Смоленская*",[1]итого!$1:$1048576,COLUMN(BY17),0)</f>
        <v>152371</v>
      </c>
      <c r="CY16" s="7">
        <f>VLOOKUP("*Смоленская*",[1]итого!$1:$1048576,COLUMN(BZ17),0)</f>
        <v>152896</v>
      </c>
      <c r="CZ16" s="7">
        <f>VLOOKUP("*Смоленская*",[1]итого!$1:$1048576,COLUMN(CA17),0)</f>
        <v>152594</v>
      </c>
      <c r="DA16" s="7">
        <f>VLOOKUP("*Смоленская*",[1]итого!$1:$1048576,COLUMN(CB17),0)</f>
        <v>151589</v>
      </c>
      <c r="DB16" s="7">
        <f>VLOOKUP("*Смоленская*",[1]итого!$1:$1048576,COLUMN(CC17),0)</f>
        <v>153191</v>
      </c>
      <c r="DC16" s="7">
        <f>VLOOKUP("*Смоленская*",[1]итого!$1:$1048576,COLUMN(CD17),0)</f>
        <v>153708</v>
      </c>
      <c r="DD16" s="7">
        <f>VLOOKUP("*Смоленская*",[1]итого!$1:$1048576,COLUMN(CE17),0)</f>
        <v>155125</v>
      </c>
      <c r="DE16" s="7">
        <f>VLOOKUP("*Смоленская*",[1]итого!$1:$1048576,COLUMN(CF17),0)</f>
        <v>155566</v>
      </c>
      <c r="DF16" s="7">
        <f>VLOOKUP("*Смоленская*",[1]итого!$1:$1048576,COLUMN(CG17),0)</f>
        <v>155644</v>
      </c>
    </row>
    <row r="17" spans="1:110" x14ac:dyDescent="0.25">
      <c r="A17" s="8" t="s">
        <v>15</v>
      </c>
      <c r="B17" s="7">
        <v>53012.027999999998</v>
      </c>
      <c r="C17" s="7">
        <v>52890.046999999999</v>
      </c>
      <c r="D17" s="7">
        <v>53056.273999999998</v>
      </c>
      <c r="E17" s="7">
        <v>53724.659</v>
      </c>
      <c r="F17" s="7">
        <v>54363.713000000003</v>
      </c>
      <c r="G17" s="7">
        <v>54640.290999999997</v>
      </c>
      <c r="H17" s="7">
        <v>55332.824000000001</v>
      </c>
      <c r="I17" s="7">
        <v>56118.048999999999</v>
      </c>
      <c r="J17" s="7">
        <v>57008.444000000003</v>
      </c>
      <c r="K17" s="7">
        <v>57717.686000000002</v>
      </c>
      <c r="L17" s="7">
        <v>58505.474999999999</v>
      </c>
      <c r="M17" s="7">
        <v>59474.921000000002</v>
      </c>
      <c r="N17" s="7">
        <v>60441.701999999997</v>
      </c>
      <c r="O17" s="7">
        <v>61652.014999999999</v>
      </c>
      <c r="P17" s="7">
        <v>62400.18</v>
      </c>
      <c r="Q17" s="7">
        <v>63534.642999999996</v>
      </c>
      <c r="R17" s="7">
        <v>64840.101999999999</v>
      </c>
      <c r="S17" s="7">
        <v>66302.245999999999</v>
      </c>
      <c r="T17" s="7">
        <v>67654.748000000007</v>
      </c>
      <c r="U17" s="7">
        <v>69142.794999999998</v>
      </c>
      <c r="V17" s="7">
        <v>70772.316999999995</v>
      </c>
      <c r="W17" s="7">
        <v>72235.44</v>
      </c>
      <c r="X17" s="7">
        <v>73443.262000000002</v>
      </c>
      <c r="Y17" s="7">
        <v>75221.442999999999</v>
      </c>
      <c r="Z17" s="7">
        <v>75984.952999999994</v>
      </c>
      <c r="AA17" s="7">
        <f>VLOOKUP("*Тамбовская*",[1]итого!$1:$1048576,COLUMN(B18),0)</f>
        <v>76727</v>
      </c>
      <c r="AB17" s="7">
        <f>VLOOKUP("*Тамбовская*",[1]итого!$1:$1048576,COLUMN(C18),0)</f>
        <v>77694</v>
      </c>
      <c r="AC17" s="7">
        <f>VLOOKUP("*Тамбовская*",[1]итого!$1:$1048576,COLUMN(D18),0)</f>
        <v>79073</v>
      </c>
      <c r="AD17" s="7">
        <f>VLOOKUP("*Тамбовская*",[1]итого!$1:$1048576,COLUMN(E18),0)</f>
        <v>80775</v>
      </c>
      <c r="AE17" s="7">
        <f>VLOOKUP("*Тамбовская*",[1]итого!$1:$1048576,COLUMN(F18),0)</f>
        <v>82032</v>
      </c>
      <c r="AF17" s="7">
        <f>VLOOKUP("*Тамбовская*",[1]итого!$1:$1048576,COLUMN(G18),0)</f>
        <v>83257</v>
      </c>
      <c r="AG17" s="7">
        <f>VLOOKUP("*Тамбовская*",[1]итого!$1:$1048576,COLUMN(H18),0)</f>
        <v>84357</v>
      </c>
      <c r="AH17" s="7">
        <f>VLOOKUP("*Тамбовская*",[1]итого!$1:$1048576,COLUMN(I18),0)</f>
        <v>85690</v>
      </c>
      <c r="AI17" s="7">
        <f>VLOOKUP("*Тамбовская*",[1]итого!$1:$1048576,COLUMN(J18),0)</f>
        <v>86778</v>
      </c>
      <c r="AJ17" s="7">
        <f>VLOOKUP("*Тамбовская*",[1]итого!$1:$1048576,COLUMN(K18),0)</f>
        <v>87220</v>
      </c>
      <c r="AK17" s="7">
        <f>VLOOKUP("*Тамбовская*",[1]итого!$1:$1048576,COLUMN(L18),0)</f>
        <v>88166</v>
      </c>
      <c r="AL17" s="7">
        <f>VLOOKUP("*Тамбовская*",[1]итого!$1:$1048576,COLUMN(M18),0)</f>
        <v>88649</v>
      </c>
      <c r="AM17" s="7">
        <f>VLOOKUP("*Тамбовская*",[1]итого!$1:$1048576,COLUMN(N18),0)</f>
        <v>89241</v>
      </c>
      <c r="AN17" s="7">
        <f>VLOOKUP("*Тамбовская*",[1]итого!$1:$1048576,COLUMN(O18),0)</f>
        <v>90032</v>
      </c>
      <c r="AO17" s="7">
        <f>VLOOKUP("*Тамбовская*",[1]итого!$1:$1048576,COLUMN(P18),0)</f>
        <v>91401</v>
      </c>
      <c r="AP17" s="7">
        <f>VLOOKUP("*Тамбовская*",[1]итого!$1:$1048576,COLUMN(Q18),0)</f>
        <v>90830</v>
      </c>
      <c r="AQ17" s="7">
        <f>VLOOKUP("*Тамбовская*",[1]итого!$1:$1048576,COLUMN(R18),0)</f>
        <v>90830</v>
      </c>
      <c r="AR17" s="7">
        <f>VLOOKUP("*Тамбовская*",[1]итого!$1:$1048576,COLUMN(S18),0)</f>
        <v>91565</v>
      </c>
      <c r="AS17" s="7">
        <f>VLOOKUP("*Тамбовская*",[1]итого!$1:$1048576,COLUMN(T18),0)</f>
        <v>92927</v>
      </c>
      <c r="AT17" s="7">
        <f>VLOOKUP("*Тамбовская*",[1]итого!$1:$1048576,COLUMN(U18),0)</f>
        <v>94558</v>
      </c>
      <c r="AU17" s="7">
        <f>VLOOKUP("*Тамбовская*",[1]итого!$1:$1048576,COLUMN(V18),0)</f>
        <v>96069</v>
      </c>
      <c r="AV17" s="7">
        <f>VLOOKUP("*Тамбовская*",[1]итого!$1:$1048576,COLUMN(W18),0)</f>
        <v>97702</v>
      </c>
      <c r="AW17" s="7">
        <f>VLOOKUP("*Тамбовская*",[1]итого!$1:$1048576,COLUMN(X18),0)</f>
        <v>98321</v>
      </c>
      <c r="AX17" s="7">
        <f>VLOOKUP("*Тамбовская*",[1]итого!$1:$1048576,COLUMN(Y18),0)</f>
        <v>98870</v>
      </c>
      <c r="AY17" s="7">
        <f>VLOOKUP("*Тамбовская*",[1]итого!$1:$1048576,COLUMN(Z18),0)</f>
        <v>99517</v>
      </c>
      <c r="AZ17" s="7">
        <f>VLOOKUP("*Тамбовская*",[1]итого!$1:$1048576,COLUMN(AA18),0)</f>
        <v>100675</v>
      </c>
      <c r="BA17" s="7">
        <f>VLOOKUP("*Тамбовская*",[1]итого!$1:$1048576,COLUMN(AB18),0)</f>
        <v>102568</v>
      </c>
      <c r="BB17" s="7">
        <f>VLOOKUP("*Тамбовская*",[1]итого!$1:$1048576,COLUMN(AC18),0)</f>
        <v>104572</v>
      </c>
      <c r="BC17" s="7">
        <f>VLOOKUP("*Тамбовская*",[1]итого!$1:$1048576,COLUMN(AD18),0)</f>
        <v>106361</v>
      </c>
      <c r="BD17" s="7">
        <f>VLOOKUP("*Тамбовская*",[1]итого!$1:$1048576,COLUMN(AE18),0)</f>
        <v>108284</v>
      </c>
      <c r="BE17" s="7">
        <f>VLOOKUP("*Тамбовская*",[1]итого!$1:$1048576,COLUMN(AF18),0)</f>
        <v>109961</v>
      </c>
      <c r="BF17" s="7">
        <f>VLOOKUP("*Тамбовская*",[1]итого!$1:$1048576,COLUMN(AG18),0)</f>
        <v>111936</v>
      </c>
      <c r="BG17" s="7">
        <f>VLOOKUP("*Тамбовская*",[1]итого!$1:$1048576,COLUMN(AH18),0)</f>
        <v>113409</v>
      </c>
      <c r="BH17" s="7">
        <f>VLOOKUP("*Тамбовская*",[1]итого!$1:$1048576,COLUMN(AI18),0)</f>
        <v>115220</v>
      </c>
      <c r="BI17" s="7">
        <f>VLOOKUP("*Тамбовская*",[1]итого!$1:$1048576,COLUMN(AJ18),0)</f>
        <v>116464</v>
      </c>
      <c r="BJ17" s="7">
        <f>VLOOKUP("*Тамбовская*",[1]итого!$1:$1048576,COLUMN(AK18),0)</f>
        <v>117984</v>
      </c>
      <c r="BK17" s="7">
        <f>VLOOKUP("*Тамбовская*",[1]итого!$1:$1048576,COLUMN(AL18),0)</f>
        <v>118697</v>
      </c>
      <c r="BL17" s="7">
        <f>VLOOKUP("*Тамбовская*",[1]итого!$1:$1048576,COLUMN(AM18),0)</f>
        <v>120010</v>
      </c>
      <c r="BM17" s="7">
        <f>VLOOKUP("*Тамбовская*",[1]итого!$1:$1048576,COLUMN(AN18),0)</f>
        <v>119453</v>
      </c>
      <c r="BN17" s="7">
        <f>VLOOKUP("*Тамбовская*",[1]итого!$1:$1048576,COLUMN(AO18),0)</f>
        <v>118027</v>
      </c>
      <c r="BO17" s="7">
        <f>VLOOKUP("*Тамбовская*",[1]итого!$1:$1048576,COLUMN(AP18),0)</f>
        <v>117427</v>
      </c>
      <c r="BP17" s="7">
        <f>VLOOKUP("*Тамбовская*",[1]итого!$1:$1048576,COLUMN(AQ18),0)</f>
        <v>117457</v>
      </c>
      <c r="BQ17" s="7">
        <f>VLOOKUP("*Тамбовская*",[1]итого!$1:$1048576,COLUMN(AR18),0)</f>
        <v>118296</v>
      </c>
      <c r="BR17" s="7">
        <f>VLOOKUP("*Тамбовская*",[1]итого!$1:$1048576,COLUMN(AS18),0)</f>
        <v>119007</v>
      </c>
      <c r="BS17" s="7">
        <f>VLOOKUP("*Тамбовская*",[1]итого!$1:$1048576,COLUMN(AT18),0)</f>
        <v>120555</v>
      </c>
      <c r="BT17" s="7">
        <f>VLOOKUP("*Тамбовская*",[1]итого!$1:$1048576,COLUMN(AU18),0)</f>
        <v>121476</v>
      </c>
      <c r="BU17" s="7">
        <f>VLOOKUP("*Тамбовская*",[1]итого!$1:$1048576,COLUMN(AV18),0)</f>
        <v>122912</v>
      </c>
      <c r="BV17" s="7">
        <f>VLOOKUP("*Тамбовская*",[1]итого!$1:$1048576,COLUMN(AW18),0)</f>
        <v>124142</v>
      </c>
      <c r="BW17" s="7">
        <f>VLOOKUP("*Тамбовская*",[1]итого!$1:$1048576,COLUMN(AX18),0)</f>
        <v>124814</v>
      </c>
      <c r="BX17" s="7">
        <f>VLOOKUP("*Тамбовская*",[1]итого!$1:$1048576,COLUMN(AY18),0)</f>
        <v>125653</v>
      </c>
      <c r="BY17" s="7">
        <f>VLOOKUP("*Тамбовская*",[1]итого!$1:$1048576,COLUMN(AZ18),0)</f>
        <v>127701</v>
      </c>
      <c r="BZ17" s="7">
        <f>VLOOKUP("*Тамбовская*",[1]итого!$1:$1048576,COLUMN(BA18),0)</f>
        <v>129693</v>
      </c>
      <c r="CA17" s="7">
        <f>VLOOKUP("*Тамбовская*",[1]итого!$1:$1048576,COLUMN(BB18),0)</f>
        <v>131917</v>
      </c>
      <c r="CB17" s="7">
        <f>VLOOKUP("*Тамбовская*",[1]итого!$1:$1048576,COLUMN(BC18),0)</f>
        <v>134565</v>
      </c>
      <c r="CC17" s="7">
        <f>VLOOKUP("*Тамбовская*",[1]итого!$1:$1048576,COLUMN(BD18),0)</f>
        <v>137039</v>
      </c>
      <c r="CD17" s="7">
        <f>VLOOKUP("*Тамбовская*",[1]итого!$1:$1048576,COLUMN(BE18),0)</f>
        <v>140876</v>
      </c>
      <c r="CE17" s="7">
        <f>VLOOKUP("*Тамбовская*",[1]итого!$1:$1048576,COLUMN(BF18),0)</f>
        <v>144262</v>
      </c>
      <c r="CF17" s="7">
        <f>VLOOKUP("*Тамбовская*",[1]итого!$1:$1048576,COLUMN(BG18),0)</f>
        <v>147189</v>
      </c>
      <c r="CG17" s="7">
        <f>VLOOKUP("*Тамбовская*",[1]итого!$1:$1048576,COLUMN(BH18),0)</f>
        <v>148807</v>
      </c>
      <c r="CH17" s="7">
        <f>VLOOKUP("*Тамбовская*",[1]итого!$1:$1048576,COLUMN(BI18),0)</f>
        <v>147911</v>
      </c>
      <c r="CI17" s="7">
        <f>VLOOKUP("*Тамбовская*",[1]итого!$1:$1048576,COLUMN(BJ18),0)</f>
        <v>149243</v>
      </c>
      <c r="CJ17" s="7">
        <f>VLOOKUP("*Тамбовская*",[1]итого!$1:$1048576,COLUMN(BK18),0)</f>
        <v>150360</v>
      </c>
      <c r="CK17" s="7">
        <f>VLOOKUP("*Тамбовская*",[1]итого!$1:$1048576,COLUMN(BL18),0)</f>
        <v>152974</v>
      </c>
      <c r="CL17" s="7">
        <f>VLOOKUP("*Тамбовская*",[1]итого!$1:$1048576,COLUMN(BM18),0)</f>
        <v>155975</v>
      </c>
      <c r="CM17" s="7">
        <f>VLOOKUP("*Тамбовская*",[1]итого!$1:$1048576,COLUMN(BN18),0)</f>
        <v>158715</v>
      </c>
      <c r="CN17" s="7">
        <f>VLOOKUP("*Тамбовская*",[1]итого!$1:$1048576,COLUMN(BO18),0)</f>
        <v>161853</v>
      </c>
      <c r="CO17" s="7">
        <f>VLOOKUP("*Тамбовская*",[1]итого!$1:$1048576,COLUMN(BP18),0)</f>
        <v>161682</v>
      </c>
      <c r="CP17" s="7">
        <f>VLOOKUP("*Тамбовская*",[1]итого!$1:$1048576,COLUMN(BQ18),0)</f>
        <v>163193</v>
      </c>
      <c r="CQ17" s="7">
        <f>VLOOKUP("*Тамбовская*",[1]итого!$1:$1048576,COLUMN(BR18),0)</f>
        <v>163514</v>
      </c>
      <c r="CR17" s="7">
        <f>VLOOKUP("*Тамбовская*",[1]итого!$1:$1048576,COLUMN(BS18),0)</f>
        <v>163381</v>
      </c>
      <c r="CS17" s="7">
        <f>VLOOKUP("*Тамбовская*",[1]итого!$1:$1048576,COLUMN(BT18),0)</f>
        <v>155247</v>
      </c>
      <c r="CT17" s="7">
        <f>VLOOKUP("*Тамбовская*",[1]итого!$1:$1048576,COLUMN(BU18),0)</f>
        <v>152329</v>
      </c>
      <c r="CU17" s="7">
        <f>VLOOKUP("*Тамбовская*",[1]итого!$1:$1048576,COLUMN(BV18),0)</f>
        <v>147262</v>
      </c>
      <c r="CV17" s="7">
        <f>VLOOKUP("*Тамбовская*",[1]итого!$1:$1048576,COLUMN(BW18),0)</f>
        <v>146364</v>
      </c>
      <c r="CW17" s="7">
        <f>VLOOKUP("*Тамбовская*",[1]итого!$1:$1048576,COLUMN(BX18),0)</f>
        <v>146207</v>
      </c>
      <c r="CX17" s="7">
        <f>VLOOKUP("*Тамбовская*",[1]итого!$1:$1048576,COLUMN(BY18),0)</f>
        <v>146016</v>
      </c>
      <c r="CY17" s="7">
        <f>VLOOKUP("*Тамбовская*",[1]итого!$1:$1048576,COLUMN(BZ18),0)</f>
        <v>146488</v>
      </c>
      <c r="CZ17" s="7">
        <f>VLOOKUP("*Тамбовская*",[1]итого!$1:$1048576,COLUMN(CA18),0)</f>
        <v>146334</v>
      </c>
      <c r="DA17" s="7">
        <f>VLOOKUP("*Тамбовская*",[1]итого!$1:$1048576,COLUMN(CB18),0)</f>
        <v>145350</v>
      </c>
      <c r="DB17" s="7">
        <f>VLOOKUP("*Тамбовская*",[1]итого!$1:$1048576,COLUMN(CC18),0)</f>
        <v>147020</v>
      </c>
      <c r="DC17" s="7">
        <f>VLOOKUP("*Тамбовская*",[1]итого!$1:$1048576,COLUMN(CD18),0)</f>
        <v>147777</v>
      </c>
      <c r="DD17" s="7">
        <f>VLOOKUP("*Тамбовская*",[1]итого!$1:$1048576,COLUMN(CE18),0)</f>
        <v>148723</v>
      </c>
      <c r="DE17" s="7">
        <f>VLOOKUP("*Тамбовская*",[1]итого!$1:$1048576,COLUMN(CF18),0)</f>
        <v>149286</v>
      </c>
      <c r="DF17" s="7">
        <f>VLOOKUP("*Тамбовская*",[1]итого!$1:$1048576,COLUMN(CG18),0)</f>
        <v>149764</v>
      </c>
    </row>
    <row r="18" spans="1:110" x14ac:dyDescent="0.25">
      <c r="A18" s="8" t="s">
        <v>16</v>
      </c>
      <c r="B18" s="7">
        <v>80672.569000000003</v>
      </c>
      <c r="C18" s="7">
        <v>80631.491999999998</v>
      </c>
      <c r="D18" s="7">
        <v>80465.648000000001</v>
      </c>
      <c r="E18" s="7">
        <v>81452.445999999996</v>
      </c>
      <c r="F18" s="7">
        <v>82388.263999999996</v>
      </c>
      <c r="G18" s="7">
        <v>83059.577000000005</v>
      </c>
      <c r="H18" s="7">
        <v>83573.442999999999</v>
      </c>
      <c r="I18" s="7">
        <v>84899.366999999998</v>
      </c>
      <c r="J18" s="7">
        <v>86546.501999999993</v>
      </c>
      <c r="K18" s="7">
        <v>87841.274999999994</v>
      </c>
      <c r="L18" s="7">
        <v>89117.633000000002</v>
      </c>
      <c r="M18" s="7">
        <v>90690.921000000002</v>
      </c>
      <c r="N18" s="7">
        <v>92301.001999999993</v>
      </c>
      <c r="O18" s="7">
        <v>93291.247000000003</v>
      </c>
      <c r="P18" s="7">
        <v>94272.020999999993</v>
      </c>
      <c r="Q18" s="7">
        <v>96016.138000000006</v>
      </c>
      <c r="R18" s="7">
        <v>98238.67</v>
      </c>
      <c r="S18" s="7">
        <v>100577.674</v>
      </c>
      <c r="T18" s="7">
        <v>102336.139</v>
      </c>
      <c r="U18" s="7">
        <v>104843.01300000001</v>
      </c>
      <c r="V18" s="7">
        <v>107419.823</v>
      </c>
      <c r="W18" s="7">
        <v>109765.91899999999</v>
      </c>
      <c r="X18" s="7">
        <v>111931.66899999999</v>
      </c>
      <c r="Y18" s="7">
        <v>114693.959</v>
      </c>
      <c r="Z18" s="7">
        <v>115817.30100000001</v>
      </c>
      <c r="AA18" s="7">
        <f>VLOOKUP("*Тверская*",[1]итого!$1:$1048576,COLUMN(B19),0)</f>
        <v>116798</v>
      </c>
      <c r="AB18" s="7">
        <f>VLOOKUP("*Тверская*",[1]итого!$1:$1048576,COLUMN(C19),0)</f>
        <v>118237</v>
      </c>
      <c r="AC18" s="7">
        <f>VLOOKUP("*Тверская*",[1]итого!$1:$1048576,COLUMN(D19),0)</f>
        <v>120324</v>
      </c>
      <c r="AD18" s="7">
        <f>VLOOKUP("*Тверская*",[1]итого!$1:$1048576,COLUMN(E19),0)</f>
        <v>123094</v>
      </c>
      <c r="AE18" s="7">
        <f>VLOOKUP("*Тверская*",[1]итого!$1:$1048576,COLUMN(F19),0)</f>
        <v>125221</v>
      </c>
      <c r="AF18" s="7">
        <f>VLOOKUP("*Тверская*",[1]итого!$1:$1048576,COLUMN(G19),0)</f>
        <v>126962</v>
      </c>
      <c r="AG18" s="7">
        <f>VLOOKUP("*Тверская*",[1]итого!$1:$1048576,COLUMN(H19),0)</f>
        <v>128794</v>
      </c>
      <c r="AH18" s="7">
        <f>VLOOKUP("*Тверская*",[1]итого!$1:$1048576,COLUMN(I19),0)</f>
        <v>130949</v>
      </c>
      <c r="AI18" s="7">
        <f>VLOOKUP("*Тверская*",[1]итого!$1:$1048576,COLUMN(J19),0)</f>
        <v>133196</v>
      </c>
      <c r="AJ18" s="7">
        <f>VLOOKUP("*Тверская*",[1]итого!$1:$1048576,COLUMN(K19),0)</f>
        <v>134584</v>
      </c>
      <c r="AK18" s="7">
        <f>VLOOKUP("*Тверская*",[1]итого!$1:$1048576,COLUMN(L19),0)</f>
        <v>136376</v>
      </c>
      <c r="AL18" s="7">
        <f>VLOOKUP("*Тверская*",[1]итого!$1:$1048576,COLUMN(M19),0)</f>
        <v>137902</v>
      </c>
      <c r="AM18" s="7">
        <f>VLOOKUP("*Тверская*",[1]итого!$1:$1048576,COLUMN(N19),0)</f>
        <v>138796</v>
      </c>
      <c r="AN18" s="7">
        <f>VLOOKUP("*Тверская*",[1]итого!$1:$1048576,COLUMN(O19),0)</f>
        <v>140346</v>
      </c>
      <c r="AO18" s="7">
        <f>VLOOKUP("*Тверская*",[1]итого!$1:$1048576,COLUMN(P19),0)</f>
        <v>142313</v>
      </c>
      <c r="AP18" s="7">
        <f>VLOOKUP("*Тверская*",[1]итого!$1:$1048576,COLUMN(Q19),0)</f>
        <v>141534</v>
      </c>
      <c r="AQ18" s="7">
        <f>VLOOKUP("*Тверская*",[1]итого!$1:$1048576,COLUMN(R19),0)</f>
        <v>141591</v>
      </c>
      <c r="AR18" s="7">
        <f>VLOOKUP("*Тверская*",[1]итого!$1:$1048576,COLUMN(S19),0)</f>
        <v>142826</v>
      </c>
      <c r="AS18" s="7">
        <f>VLOOKUP("*Тверская*",[1]итого!$1:$1048576,COLUMN(T19),0)</f>
        <v>145067</v>
      </c>
      <c r="AT18" s="7">
        <f>VLOOKUP("*Тверская*",[1]итого!$1:$1048576,COLUMN(U19),0)</f>
        <v>147781</v>
      </c>
      <c r="AU18" s="7">
        <f>VLOOKUP("*Тверская*",[1]итого!$1:$1048576,COLUMN(V19),0)</f>
        <v>150551</v>
      </c>
      <c r="AV18" s="7">
        <f>VLOOKUP("*Тверская*",[1]итого!$1:$1048576,COLUMN(W19),0)</f>
        <v>153788</v>
      </c>
      <c r="AW18" s="7">
        <f>VLOOKUP("*Тверская*",[1]итого!$1:$1048576,COLUMN(X19),0)</f>
        <v>154662</v>
      </c>
      <c r="AX18" s="7">
        <f>VLOOKUP("*Тверская*",[1]итого!$1:$1048576,COLUMN(Y19),0)</f>
        <v>155179</v>
      </c>
      <c r="AY18" s="7">
        <f>VLOOKUP("*Тверская*",[1]итого!$1:$1048576,COLUMN(Z19),0)</f>
        <v>156227</v>
      </c>
      <c r="AZ18" s="7">
        <f>VLOOKUP("*Тверская*",[1]итого!$1:$1048576,COLUMN(AA19),0)</f>
        <v>158245</v>
      </c>
      <c r="BA18" s="7">
        <f>VLOOKUP("*Тверская*",[1]итого!$1:$1048576,COLUMN(AB19),0)</f>
        <v>160894</v>
      </c>
      <c r="BB18" s="7">
        <f>VLOOKUP("*Тверская*",[1]итого!$1:$1048576,COLUMN(AC19),0)</f>
        <v>164030</v>
      </c>
      <c r="BC18" s="7">
        <f>VLOOKUP("*Тверская*",[1]итого!$1:$1048576,COLUMN(AD19),0)</f>
        <v>166762</v>
      </c>
      <c r="BD18" s="7">
        <f>VLOOKUP("*Тверская*",[1]итого!$1:$1048576,COLUMN(AE19),0)</f>
        <v>170375</v>
      </c>
      <c r="BE18" s="7">
        <f>VLOOKUP("*Тверская*",[1]итого!$1:$1048576,COLUMN(AF19),0)</f>
        <v>173208</v>
      </c>
      <c r="BF18" s="7">
        <f>VLOOKUP("*Тверская*",[1]итого!$1:$1048576,COLUMN(AG19),0)</f>
        <v>176171</v>
      </c>
      <c r="BG18" s="7">
        <f>VLOOKUP("*Тверская*",[1]итого!$1:$1048576,COLUMN(AH19),0)</f>
        <v>178875</v>
      </c>
      <c r="BH18" s="7">
        <f>VLOOKUP("*Тверская*",[1]итого!$1:$1048576,COLUMN(AI19),0)</f>
        <v>181952</v>
      </c>
      <c r="BI18" s="7">
        <f>VLOOKUP("*Тверская*",[1]итого!$1:$1048576,COLUMN(AJ19),0)</f>
        <v>183217</v>
      </c>
      <c r="BJ18" s="7">
        <f>VLOOKUP("*Тверская*",[1]итого!$1:$1048576,COLUMN(AK19),0)</f>
        <v>185581</v>
      </c>
      <c r="BK18" s="7">
        <f>VLOOKUP("*Тверская*",[1]итого!$1:$1048576,COLUMN(AL19),0)</f>
        <v>186959</v>
      </c>
      <c r="BL18" s="7">
        <f>VLOOKUP("*Тверская*",[1]итого!$1:$1048576,COLUMN(AM19),0)</f>
        <v>189839</v>
      </c>
      <c r="BM18" s="7">
        <f>VLOOKUP("*Тверская*",[1]итого!$1:$1048576,COLUMN(AN19),0)</f>
        <v>189217</v>
      </c>
      <c r="BN18" s="7">
        <f>VLOOKUP("*Тверская*",[1]итого!$1:$1048576,COLUMN(AO19),0)</f>
        <v>187092</v>
      </c>
      <c r="BO18" s="7">
        <f>VLOOKUP("*Тверская*",[1]итого!$1:$1048576,COLUMN(AP19),0)</f>
        <v>186001</v>
      </c>
      <c r="BP18" s="7">
        <f>VLOOKUP("*Тверская*",[1]итого!$1:$1048576,COLUMN(AQ19),0)</f>
        <v>186291</v>
      </c>
      <c r="BQ18" s="7">
        <f>VLOOKUP("*Тверская*",[1]итого!$1:$1048576,COLUMN(AR19),0)</f>
        <v>187808</v>
      </c>
      <c r="BR18" s="7">
        <f>VLOOKUP("*Тверская*",[1]итого!$1:$1048576,COLUMN(AS19),0)</f>
        <v>188857</v>
      </c>
      <c r="BS18" s="7">
        <f>VLOOKUP("*Тверская*",[1]итого!$1:$1048576,COLUMN(AT19),0)</f>
        <v>191886</v>
      </c>
      <c r="BT18" s="7">
        <f>VLOOKUP("*Тверская*",[1]итого!$1:$1048576,COLUMN(AU19),0)</f>
        <v>193821</v>
      </c>
      <c r="BU18" s="7">
        <f>VLOOKUP("*Тверская*",[1]итого!$1:$1048576,COLUMN(AV19),0)</f>
        <v>195658</v>
      </c>
      <c r="BV18" s="7">
        <f>VLOOKUP("*Тверская*",[1]итого!$1:$1048576,COLUMN(AW19),0)</f>
        <v>199694</v>
      </c>
      <c r="BW18" s="7">
        <f>VLOOKUP("*Тверская*",[1]итого!$1:$1048576,COLUMN(AX19),0)</f>
        <v>200634</v>
      </c>
      <c r="BX18" s="7">
        <f>VLOOKUP("*Тверская*",[1]итого!$1:$1048576,COLUMN(AY19),0)</f>
        <v>202402</v>
      </c>
      <c r="BY18" s="7">
        <f>VLOOKUP("*Тверская*",[1]итого!$1:$1048576,COLUMN(AZ19),0)</f>
        <v>205732</v>
      </c>
      <c r="BZ18" s="7">
        <f>VLOOKUP("*Тверская*",[1]итого!$1:$1048576,COLUMN(BA19),0)</f>
        <v>209600</v>
      </c>
      <c r="CA18" s="7">
        <f>VLOOKUP("*Тверская*",[1]итого!$1:$1048576,COLUMN(BB19),0)</f>
        <v>213549</v>
      </c>
      <c r="CB18" s="7">
        <f>VLOOKUP("*Тверская*",[1]итого!$1:$1048576,COLUMN(BC19),0)</f>
        <v>217584</v>
      </c>
      <c r="CC18" s="7">
        <f>VLOOKUP("*Тверская*",[1]итого!$1:$1048576,COLUMN(BD19),0)</f>
        <v>220151</v>
      </c>
      <c r="CD18" s="7">
        <f>VLOOKUP("*Тверская*",[1]итого!$1:$1048576,COLUMN(BE19),0)</f>
        <v>226869</v>
      </c>
      <c r="CE18" s="7">
        <f>VLOOKUP("*Тверская*",[1]итого!$1:$1048576,COLUMN(BF19),0)</f>
        <v>233064</v>
      </c>
      <c r="CF18" s="7">
        <f>VLOOKUP("*Тверская*",[1]итого!$1:$1048576,COLUMN(BG19),0)</f>
        <v>238174</v>
      </c>
      <c r="CG18" s="7">
        <f>VLOOKUP("*Тверская*",[1]итого!$1:$1048576,COLUMN(BH19),0)</f>
        <v>241187</v>
      </c>
      <c r="CH18" s="7">
        <f>VLOOKUP("*Тверская*",[1]итого!$1:$1048576,COLUMN(BI19),0)</f>
        <v>241279</v>
      </c>
      <c r="CI18" s="7">
        <f>VLOOKUP("*Тверская*",[1]итого!$1:$1048576,COLUMN(BJ19),0)</f>
        <v>242555</v>
      </c>
      <c r="CJ18" s="7">
        <f>VLOOKUP("*Тверская*",[1]итого!$1:$1048576,COLUMN(BK19),0)</f>
        <v>243488</v>
      </c>
      <c r="CK18" s="7">
        <f>VLOOKUP("*Тверская*",[1]итого!$1:$1048576,COLUMN(BL19),0)</f>
        <v>247712</v>
      </c>
      <c r="CL18" s="7">
        <f>VLOOKUP("*Тверская*",[1]итого!$1:$1048576,COLUMN(BM19),0)</f>
        <v>250750</v>
      </c>
      <c r="CM18" s="7">
        <f>VLOOKUP("*Тверская*",[1]итого!$1:$1048576,COLUMN(BN19),0)</f>
        <v>254773</v>
      </c>
      <c r="CN18" s="7">
        <f>VLOOKUP("*Тверская*",[1]итого!$1:$1048576,COLUMN(BO19),0)</f>
        <v>260184</v>
      </c>
      <c r="CO18" s="7">
        <f>VLOOKUP("*Тверская*",[1]итого!$1:$1048576,COLUMN(BP19),0)</f>
        <v>259450</v>
      </c>
      <c r="CP18" s="7">
        <f>VLOOKUP("*Тверская*",[1]итого!$1:$1048576,COLUMN(BQ19),0)</f>
        <v>261750</v>
      </c>
      <c r="CQ18" s="7">
        <f>VLOOKUP("*Тверская*",[1]итого!$1:$1048576,COLUMN(BR19),0)</f>
        <v>262446</v>
      </c>
      <c r="CR18" s="7">
        <f>VLOOKUP("*Тверская*",[1]итого!$1:$1048576,COLUMN(BS19),0)</f>
        <v>262222</v>
      </c>
      <c r="CS18" s="7">
        <f>VLOOKUP("*Тверская*",[1]итого!$1:$1048576,COLUMN(BT19),0)</f>
        <v>252637</v>
      </c>
      <c r="CT18" s="7">
        <f>VLOOKUP("*Тверская*",[1]итого!$1:$1048576,COLUMN(BU19),0)</f>
        <v>248151</v>
      </c>
      <c r="CU18" s="7">
        <f>VLOOKUP("*Тверская*",[1]итого!$1:$1048576,COLUMN(BV19),0)</f>
        <v>243556</v>
      </c>
      <c r="CV18" s="7">
        <f>VLOOKUP("*Тверская*",[1]итого!$1:$1048576,COLUMN(BW19),0)</f>
        <v>242477</v>
      </c>
      <c r="CW18" s="7">
        <f>VLOOKUP("*Тверская*",[1]итого!$1:$1048576,COLUMN(BX19),0)</f>
        <v>242413</v>
      </c>
      <c r="CX18" s="7">
        <f>VLOOKUP("*Тверская*",[1]итого!$1:$1048576,COLUMN(BY19),0)</f>
        <v>242528</v>
      </c>
      <c r="CY18" s="7">
        <f>VLOOKUP("*Тверская*",[1]итого!$1:$1048576,COLUMN(BZ19),0)</f>
        <v>243622</v>
      </c>
      <c r="CZ18" s="7">
        <f>VLOOKUP("*Тверская*",[1]итого!$1:$1048576,COLUMN(CA19),0)</f>
        <v>243539</v>
      </c>
      <c r="DA18" s="7">
        <f>VLOOKUP("*Тверская*",[1]итого!$1:$1048576,COLUMN(CB19),0)</f>
        <v>242195</v>
      </c>
      <c r="DB18" s="7">
        <f>VLOOKUP("*Тверская*",[1]итого!$1:$1048576,COLUMN(CC19),0)</f>
        <v>244456</v>
      </c>
      <c r="DC18" s="7">
        <f>VLOOKUP("*Тверская*",[1]итого!$1:$1048576,COLUMN(CD19),0)</f>
        <v>246039</v>
      </c>
      <c r="DD18" s="7">
        <f>VLOOKUP("*Тверская*",[1]итого!$1:$1048576,COLUMN(CE19),0)</f>
        <v>247924</v>
      </c>
      <c r="DE18" s="7">
        <f>VLOOKUP("*Тверская*",[1]итого!$1:$1048576,COLUMN(CF19),0)</f>
        <v>248768</v>
      </c>
      <c r="DF18" s="7">
        <f>VLOOKUP("*Тверская*",[1]итого!$1:$1048576,COLUMN(CG19),0)</f>
        <v>248818</v>
      </c>
    </row>
    <row r="19" spans="1:110" x14ac:dyDescent="0.25">
      <c r="A19" s="8" t="s">
        <v>17</v>
      </c>
      <c r="B19" s="7">
        <v>98479.745999999999</v>
      </c>
      <c r="C19" s="7">
        <v>98402.047999999995</v>
      </c>
      <c r="D19" s="7">
        <v>98636.298999999999</v>
      </c>
      <c r="E19" s="7">
        <v>99828.538</v>
      </c>
      <c r="F19" s="7">
        <v>101022.023</v>
      </c>
      <c r="G19" s="7">
        <v>101520.215</v>
      </c>
      <c r="H19" s="7">
        <v>103048.193</v>
      </c>
      <c r="I19" s="7">
        <v>104677.57</v>
      </c>
      <c r="J19" s="7">
        <v>106439.255</v>
      </c>
      <c r="K19" s="7">
        <v>107897.515</v>
      </c>
      <c r="L19" s="7">
        <v>109140.12</v>
      </c>
      <c r="M19" s="7">
        <v>111143.026</v>
      </c>
      <c r="N19" s="7">
        <v>113447.337</v>
      </c>
      <c r="O19" s="7">
        <v>114827.91099999999</v>
      </c>
      <c r="P19" s="7">
        <v>116158.66499999999</v>
      </c>
      <c r="Q19" s="7">
        <v>118320.17200000001</v>
      </c>
      <c r="R19" s="7">
        <v>120886.86</v>
      </c>
      <c r="S19" s="7">
        <v>123449.538</v>
      </c>
      <c r="T19" s="7">
        <v>126074.499</v>
      </c>
      <c r="U19" s="7">
        <v>128716.90700000001</v>
      </c>
      <c r="V19" s="7">
        <v>131834.79500000001</v>
      </c>
      <c r="W19" s="7">
        <v>134604.46400000001</v>
      </c>
      <c r="X19" s="7">
        <v>137020.73699999999</v>
      </c>
      <c r="Y19" s="7">
        <v>140207.76500000001</v>
      </c>
      <c r="Z19" s="7">
        <v>141633.965</v>
      </c>
      <c r="AA19" s="7">
        <f>VLOOKUP("*Тульская*",[1]итого!$1:$1048576,COLUMN(B20),0)</f>
        <v>142924</v>
      </c>
      <c r="AB19" s="7">
        <f>VLOOKUP("*Тульская*",[1]итого!$1:$1048576,COLUMN(C20),0)</f>
        <v>144869</v>
      </c>
      <c r="AC19" s="7">
        <f>VLOOKUP("*Тульская*",[1]итого!$1:$1048576,COLUMN(D20),0)</f>
        <v>147232</v>
      </c>
      <c r="AD19" s="7">
        <f>VLOOKUP("*Тульская*",[1]итого!$1:$1048576,COLUMN(E20),0)</f>
        <v>150219</v>
      </c>
      <c r="AE19" s="7">
        <f>VLOOKUP("*Тульская*",[1]итого!$1:$1048576,COLUMN(F20),0)</f>
        <v>152697</v>
      </c>
      <c r="AF19" s="7">
        <f>VLOOKUP("*Тульская*",[1]итого!$1:$1048576,COLUMN(G20),0)</f>
        <v>154727</v>
      </c>
      <c r="AG19" s="7">
        <f>VLOOKUP("*Тульская*",[1]итого!$1:$1048576,COLUMN(H20),0)</f>
        <v>156659</v>
      </c>
      <c r="AH19" s="7">
        <f>VLOOKUP("*Тульская*",[1]итого!$1:$1048576,COLUMN(I20),0)</f>
        <v>159215</v>
      </c>
      <c r="AI19" s="7">
        <f>VLOOKUP("*Тульская*",[1]итого!$1:$1048576,COLUMN(J20),0)</f>
        <v>161944</v>
      </c>
      <c r="AJ19" s="7">
        <f>VLOOKUP("*Тульская*",[1]итого!$1:$1048576,COLUMN(K20),0)</f>
        <v>162565</v>
      </c>
      <c r="AK19" s="7">
        <f>VLOOKUP("*Тульская*",[1]итого!$1:$1048576,COLUMN(L20),0)</f>
        <v>164663</v>
      </c>
      <c r="AL19" s="7">
        <f>VLOOKUP("*Тульская*",[1]итого!$1:$1048576,COLUMN(M20),0)</f>
        <v>166324</v>
      </c>
      <c r="AM19" s="7">
        <f>VLOOKUP("*Тульская*",[1]итого!$1:$1048576,COLUMN(N20),0)</f>
        <v>167640</v>
      </c>
      <c r="AN19" s="7">
        <f>VLOOKUP("*Тульская*",[1]итого!$1:$1048576,COLUMN(O20),0)</f>
        <v>169542</v>
      </c>
      <c r="AO19" s="7">
        <f>VLOOKUP("*Тульская*",[1]итого!$1:$1048576,COLUMN(P20),0)</f>
        <v>171985</v>
      </c>
      <c r="AP19" s="7">
        <f>VLOOKUP("*Тульская*",[1]итого!$1:$1048576,COLUMN(Q20),0)</f>
        <v>170452</v>
      </c>
      <c r="AQ19" s="7">
        <f>VLOOKUP("*Тульская*",[1]итого!$1:$1048576,COLUMN(R20),0)</f>
        <v>170142</v>
      </c>
      <c r="AR19" s="7">
        <f>VLOOKUP("*Тульская*",[1]итого!$1:$1048576,COLUMN(S20),0)</f>
        <v>171631</v>
      </c>
      <c r="AS19" s="7">
        <f>VLOOKUP("*Тульская*",[1]итого!$1:$1048576,COLUMN(T20),0)</f>
        <v>174428</v>
      </c>
      <c r="AT19" s="7">
        <f>VLOOKUP("*Тульская*",[1]итого!$1:$1048576,COLUMN(U20),0)</f>
        <v>177456</v>
      </c>
      <c r="AU19" s="7">
        <f>VLOOKUP("*Тульская*",[1]итого!$1:$1048576,COLUMN(V20),0)</f>
        <v>180145</v>
      </c>
      <c r="AV19" s="7">
        <f>VLOOKUP("*Тульская*",[1]итого!$1:$1048576,COLUMN(W20),0)</f>
        <v>183541</v>
      </c>
      <c r="AW19" s="7">
        <f>VLOOKUP("*Тульская*",[1]итого!$1:$1048576,COLUMN(X20),0)</f>
        <v>184339</v>
      </c>
      <c r="AX19" s="7">
        <f>VLOOKUP("*Тульская*",[1]итого!$1:$1048576,COLUMN(Y20),0)</f>
        <v>185006</v>
      </c>
      <c r="AY19" s="7">
        <f>VLOOKUP("*Тульская*",[1]итого!$1:$1048576,COLUMN(Z20),0)</f>
        <v>186152</v>
      </c>
      <c r="AZ19" s="7">
        <f>VLOOKUP("*Тульская*",[1]итого!$1:$1048576,COLUMN(AA20),0)</f>
        <v>188191</v>
      </c>
      <c r="BA19" s="7">
        <f>VLOOKUP("*Тульская*",[1]итого!$1:$1048576,COLUMN(AB20),0)</f>
        <v>191973</v>
      </c>
      <c r="BB19" s="7">
        <f>VLOOKUP("*Тульская*",[1]итого!$1:$1048576,COLUMN(AC20),0)</f>
        <v>195769</v>
      </c>
      <c r="BC19" s="7">
        <f>VLOOKUP("*Тульская*",[1]итого!$1:$1048576,COLUMN(AD20),0)</f>
        <v>199302</v>
      </c>
      <c r="BD19" s="7">
        <f>VLOOKUP("*Тульская*",[1]итого!$1:$1048576,COLUMN(AE20),0)</f>
        <v>203702</v>
      </c>
      <c r="BE19" s="7">
        <f>VLOOKUP("*Тульская*",[1]итого!$1:$1048576,COLUMN(AF20),0)</f>
        <v>207277</v>
      </c>
      <c r="BF19" s="7">
        <f>VLOOKUP("*Тульская*",[1]итого!$1:$1048576,COLUMN(AG20),0)</f>
        <v>211312</v>
      </c>
      <c r="BG19" s="7">
        <f>VLOOKUP("*Тульская*",[1]итого!$1:$1048576,COLUMN(AH20),0)</f>
        <v>214935</v>
      </c>
      <c r="BH19" s="7">
        <f>VLOOKUP("*Тульская*",[1]итого!$1:$1048576,COLUMN(AI20),0)</f>
        <v>218631</v>
      </c>
      <c r="BI19" s="7">
        <f>VLOOKUP("*Тульская*",[1]итого!$1:$1048576,COLUMN(AJ20),0)</f>
        <v>220647</v>
      </c>
      <c r="BJ19" s="7">
        <f>VLOOKUP("*Тульская*",[1]итого!$1:$1048576,COLUMN(AK20),0)</f>
        <v>224200</v>
      </c>
      <c r="BK19" s="7">
        <f>VLOOKUP("*Тульская*",[1]итого!$1:$1048576,COLUMN(AL20),0)</f>
        <v>226199</v>
      </c>
      <c r="BL19" s="7">
        <f>VLOOKUP("*Тульская*",[1]итого!$1:$1048576,COLUMN(AM20),0)</f>
        <v>229561</v>
      </c>
      <c r="BM19" s="7">
        <f>VLOOKUP("*Тульская*",[1]итого!$1:$1048576,COLUMN(AN20),0)</f>
        <v>229732</v>
      </c>
      <c r="BN19" s="7">
        <f>VLOOKUP("*Тульская*",[1]итого!$1:$1048576,COLUMN(AO20),0)</f>
        <v>227309</v>
      </c>
      <c r="BO19" s="7">
        <f>VLOOKUP("*Тульская*",[1]итого!$1:$1048576,COLUMN(AP20),0)</f>
        <v>226167</v>
      </c>
      <c r="BP19" s="7">
        <f>VLOOKUP("*Тульская*",[1]итого!$1:$1048576,COLUMN(AQ20),0)</f>
        <v>226548</v>
      </c>
      <c r="BQ19" s="7">
        <f>VLOOKUP("*Тульская*",[1]итого!$1:$1048576,COLUMN(AR20),0)</f>
        <v>228391</v>
      </c>
      <c r="BR19" s="7">
        <f>VLOOKUP("*Тульская*",[1]итого!$1:$1048576,COLUMN(AS20),0)</f>
        <v>230723</v>
      </c>
      <c r="BS19" s="7">
        <f>VLOOKUP("*Тульская*",[1]итого!$1:$1048576,COLUMN(AT20),0)</f>
        <v>233672</v>
      </c>
      <c r="BT19" s="7">
        <f>VLOOKUP("*Тульская*",[1]итого!$1:$1048576,COLUMN(AU20),0)</f>
        <v>235719</v>
      </c>
      <c r="BU19" s="7">
        <f>VLOOKUP("*Тульская*",[1]итого!$1:$1048576,COLUMN(AV20),0)</f>
        <v>238625</v>
      </c>
      <c r="BV19" s="7">
        <f>VLOOKUP("*Тульская*",[1]итого!$1:$1048576,COLUMN(AW20),0)</f>
        <v>241437</v>
      </c>
      <c r="BW19" s="7">
        <f>VLOOKUP("*Тульская*",[1]итого!$1:$1048576,COLUMN(AX20),0)</f>
        <v>242860</v>
      </c>
      <c r="BX19" s="7">
        <f>VLOOKUP("*Тульская*",[1]итого!$1:$1048576,COLUMN(AY20),0)</f>
        <v>245351</v>
      </c>
      <c r="BY19" s="7">
        <f>VLOOKUP("*Тульская*",[1]итого!$1:$1048576,COLUMN(AZ20),0)</f>
        <v>249693</v>
      </c>
      <c r="BZ19" s="7">
        <f>VLOOKUP("*Тульская*",[1]итого!$1:$1048576,COLUMN(BA20),0)</f>
        <v>254416</v>
      </c>
      <c r="CA19" s="7">
        <f>VLOOKUP("*Тульская*",[1]итого!$1:$1048576,COLUMN(BB20),0)</f>
        <v>259533</v>
      </c>
      <c r="CB19" s="7">
        <f>VLOOKUP("*Тульская*",[1]итого!$1:$1048576,COLUMN(BC20),0)</f>
        <v>264886</v>
      </c>
      <c r="CC19" s="7">
        <f>VLOOKUP("*Тульская*",[1]итого!$1:$1048576,COLUMN(BD20),0)</f>
        <v>269061</v>
      </c>
      <c r="CD19" s="7">
        <f>VLOOKUP("*Тульская*",[1]итого!$1:$1048576,COLUMN(BE20),0)</f>
        <v>278095</v>
      </c>
      <c r="CE19" s="7">
        <f>VLOOKUP("*Тульская*",[1]итого!$1:$1048576,COLUMN(BF20),0)</f>
        <v>286596</v>
      </c>
      <c r="CF19" s="7">
        <f>VLOOKUP("*Тульская*",[1]итого!$1:$1048576,COLUMN(BG20),0)</f>
        <v>293842</v>
      </c>
      <c r="CG19" s="7">
        <f>VLOOKUP("*Тульская*",[1]итого!$1:$1048576,COLUMN(BH20),0)</f>
        <v>299609</v>
      </c>
      <c r="CH19" s="7">
        <f>VLOOKUP("*Тульская*",[1]итого!$1:$1048576,COLUMN(BI20),0)</f>
        <v>300099</v>
      </c>
      <c r="CI19" s="7">
        <f>VLOOKUP("*Тульская*",[1]итого!$1:$1048576,COLUMN(BJ20),0)</f>
        <v>302726</v>
      </c>
      <c r="CJ19" s="7">
        <f>VLOOKUP("*Тульская*",[1]итого!$1:$1048576,COLUMN(BK20),0)</f>
        <v>305690</v>
      </c>
      <c r="CK19" s="7">
        <f>VLOOKUP("*Тульская*",[1]итого!$1:$1048576,COLUMN(BL20),0)</f>
        <v>311613</v>
      </c>
      <c r="CL19" s="7">
        <f>VLOOKUP("*Тульская*",[1]итого!$1:$1048576,COLUMN(BM20),0)</f>
        <v>317409</v>
      </c>
      <c r="CM19" s="7">
        <f>VLOOKUP("*Тульская*",[1]итого!$1:$1048576,COLUMN(BN20),0)</f>
        <v>323934</v>
      </c>
      <c r="CN19" s="7">
        <f>VLOOKUP("*Тульская*",[1]итого!$1:$1048576,COLUMN(BO20),0)</f>
        <v>333388</v>
      </c>
      <c r="CO19" s="7">
        <f>VLOOKUP("*Тульская*",[1]итого!$1:$1048576,COLUMN(BP20),0)</f>
        <v>335506</v>
      </c>
      <c r="CP19" s="7">
        <f>VLOOKUP("*Тульская*",[1]итого!$1:$1048576,COLUMN(BQ20),0)</f>
        <v>339821</v>
      </c>
      <c r="CQ19" s="7">
        <f>VLOOKUP("*Тульская*",[1]итого!$1:$1048576,COLUMN(BR20),0)</f>
        <v>341732</v>
      </c>
      <c r="CR19" s="7">
        <f>VLOOKUP("*Тульская*",[1]итого!$1:$1048576,COLUMN(BS20),0)</f>
        <v>343498</v>
      </c>
      <c r="CS19" s="7">
        <f>VLOOKUP("*Тульская*",[1]итого!$1:$1048576,COLUMN(BT20),0)</f>
        <v>330391</v>
      </c>
      <c r="CT19" s="7">
        <f>VLOOKUP("*Тульская*",[1]итого!$1:$1048576,COLUMN(BU20),0)</f>
        <v>323899</v>
      </c>
      <c r="CU19" s="7">
        <f>VLOOKUP("*Тульская*",[1]итого!$1:$1048576,COLUMN(BV20),0)</f>
        <v>316359</v>
      </c>
      <c r="CV19" s="7">
        <f>VLOOKUP("*Тульская*",[1]итого!$1:$1048576,COLUMN(BW20),0)</f>
        <v>314923</v>
      </c>
      <c r="CW19" s="7">
        <f>VLOOKUP("*Тульская*",[1]итого!$1:$1048576,COLUMN(BX20),0)</f>
        <v>315045</v>
      </c>
      <c r="CX19" s="7">
        <f>VLOOKUP("*Тульская*",[1]итого!$1:$1048576,COLUMN(BY20),0)</f>
        <v>315320</v>
      </c>
      <c r="CY19" s="7">
        <f>VLOOKUP("*Тульская*",[1]итого!$1:$1048576,COLUMN(BZ20),0)</f>
        <v>316342</v>
      </c>
      <c r="CZ19" s="7">
        <f>VLOOKUP("*Тульская*",[1]итого!$1:$1048576,COLUMN(CA20),0)</f>
        <v>316188</v>
      </c>
      <c r="DA19" s="7">
        <f>VLOOKUP("*Тульская*",[1]итого!$1:$1048576,COLUMN(CB20),0)</f>
        <v>314982</v>
      </c>
      <c r="DB19" s="7">
        <f>VLOOKUP("*Тульская*",[1]итого!$1:$1048576,COLUMN(CC20),0)</f>
        <v>318035</v>
      </c>
      <c r="DC19" s="7">
        <f>VLOOKUP("*Тульская*",[1]итого!$1:$1048576,COLUMN(CD20),0)</f>
        <v>320008</v>
      </c>
      <c r="DD19" s="7">
        <f>VLOOKUP("*Тульская*",[1]итого!$1:$1048576,COLUMN(CE20),0)</f>
        <v>324076</v>
      </c>
      <c r="DE19" s="7">
        <f>VLOOKUP("*Тульская*",[1]итого!$1:$1048576,COLUMN(CF20),0)</f>
        <v>326942</v>
      </c>
      <c r="DF19" s="7">
        <f>VLOOKUP("*Тульская*",[1]итого!$1:$1048576,COLUMN(CG20),0)</f>
        <v>329712</v>
      </c>
    </row>
    <row r="20" spans="1:110" x14ac:dyDescent="0.25">
      <c r="A20" s="8" t="s">
        <v>18</v>
      </c>
      <c r="B20" s="7">
        <v>74674.801000000007</v>
      </c>
      <c r="C20" s="7">
        <v>74370.834000000003</v>
      </c>
      <c r="D20" s="7">
        <v>74357.115000000005</v>
      </c>
      <c r="E20" s="7">
        <v>74970.514999999999</v>
      </c>
      <c r="F20" s="7">
        <v>75983.716</v>
      </c>
      <c r="G20" s="7">
        <v>76619.524999999994</v>
      </c>
      <c r="H20" s="7">
        <v>77292.183999999994</v>
      </c>
      <c r="I20" s="7">
        <v>78247.073999999993</v>
      </c>
      <c r="J20" s="7">
        <v>79538.245999999999</v>
      </c>
      <c r="K20" s="7">
        <v>80466.551999999996</v>
      </c>
      <c r="L20" s="7">
        <v>81187.02</v>
      </c>
      <c r="M20" s="7">
        <v>82157.584000000003</v>
      </c>
      <c r="N20" s="7">
        <v>83523.781000000003</v>
      </c>
      <c r="O20" s="7">
        <v>84173.7</v>
      </c>
      <c r="P20" s="7">
        <v>84921.604999999996</v>
      </c>
      <c r="Q20" s="7">
        <v>86279.115000000005</v>
      </c>
      <c r="R20" s="7">
        <v>87927.228000000003</v>
      </c>
      <c r="S20" s="7">
        <v>89684.111000000004</v>
      </c>
      <c r="T20" s="7">
        <v>91155.141000000003</v>
      </c>
      <c r="U20" s="7">
        <v>92758.794999999998</v>
      </c>
      <c r="V20" s="7">
        <v>94960.073000000004</v>
      </c>
      <c r="W20" s="7">
        <v>96426.584000000003</v>
      </c>
      <c r="X20" s="7">
        <v>97711.203999999998</v>
      </c>
      <c r="Y20" s="7">
        <v>99694.558000000005</v>
      </c>
      <c r="Z20" s="7">
        <v>100755.845</v>
      </c>
      <c r="AA20" s="7">
        <f>VLOOKUP("*Ярославская*",[1]итого!$1:$1048576,COLUMN(B21),0)</f>
        <v>102331</v>
      </c>
      <c r="AB20" s="7">
        <f>VLOOKUP("*Ярославская*",[1]итого!$1:$1048576,COLUMN(C21),0)</f>
        <v>103665</v>
      </c>
      <c r="AC20" s="7">
        <f>VLOOKUP("*Ярославская*",[1]итого!$1:$1048576,COLUMN(D21),0)</f>
        <v>104851</v>
      </c>
      <c r="AD20" s="7">
        <f>VLOOKUP("*Ярославская*",[1]итого!$1:$1048576,COLUMN(E21),0)</f>
        <v>107031</v>
      </c>
      <c r="AE20" s="7">
        <f>VLOOKUP("*Ярославская*",[1]итого!$1:$1048576,COLUMN(F21),0)</f>
        <v>108484</v>
      </c>
      <c r="AF20" s="7">
        <f>VLOOKUP("*Ярославская*",[1]итого!$1:$1048576,COLUMN(G21),0)</f>
        <v>109748</v>
      </c>
      <c r="AG20" s="7">
        <f>VLOOKUP("*Ярославская*",[1]итого!$1:$1048576,COLUMN(H21),0)</f>
        <v>110412</v>
      </c>
      <c r="AH20" s="7">
        <f>VLOOKUP("*Ярославская*",[1]итого!$1:$1048576,COLUMN(I21),0)</f>
        <v>112112</v>
      </c>
      <c r="AI20" s="7">
        <f>VLOOKUP("*Ярославская*",[1]итого!$1:$1048576,COLUMN(J21),0)</f>
        <v>113834</v>
      </c>
      <c r="AJ20" s="7">
        <f>VLOOKUP("*Ярославская*",[1]итого!$1:$1048576,COLUMN(K21),0)</f>
        <v>114204</v>
      </c>
      <c r="AK20" s="7">
        <f>VLOOKUP("*Ярославская*",[1]итого!$1:$1048576,COLUMN(L21),0)</f>
        <v>115344</v>
      </c>
      <c r="AL20" s="7">
        <f>VLOOKUP("*Ярославская*",[1]итого!$1:$1048576,COLUMN(M21),0)</f>
        <v>116492</v>
      </c>
      <c r="AM20" s="7">
        <f>VLOOKUP("*Ярославская*",[1]итого!$1:$1048576,COLUMN(N21),0)</f>
        <v>117394</v>
      </c>
      <c r="AN20" s="7">
        <f>VLOOKUP("*Ярославская*",[1]итого!$1:$1048576,COLUMN(O21),0)</f>
        <v>118863</v>
      </c>
      <c r="AO20" s="7">
        <f>VLOOKUP("*Ярославская*",[1]итого!$1:$1048576,COLUMN(P21),0)</f>
        <v>120817</v>
      </c>
      <c r="AP20" s="7">
        <f>VLOOKUP("*Ярославская*",[1]итого!$1:$1048576,COLUMN(Q21),0)</f>
        <v>119707</v>
      </c>
      <c r="AQ20" s="7">
        <f>VLOOKUP("*Ярославская*",[1]итого!$1:$1048576,COLUMN(R21),0)</f>
        <v>119784</v>
      </c>
      <c r="AR20" s="7">
        <f>VLOOKUP("*Ярославская*",[1]итого!$1:$1048576,COLUMN(S21),0)</f>
        <v>120669</v>
      </c>
      <c r="AS20" s="7">
        <f>VLOOKUP("*Ярославская*",[1]итого!$1:$1048576,COLUMN(T21),0)</f>
        <v>122471</v>
      </c>
      <c r="AT20" s="7">
        <f>VLOOKUP("*Ярославская*",[1]итого!$1:$1048576,COLUMN(U21),0)</f>
        <v>124432</v>
      </c>
      <c r="AU20" s="7">
        <f>VLOOKUP("*Ярославская*",[1]итого!$1:$1048576,COLUMN(V21),0)</f>
        <v>126285</v>
      </c>
      <c r="AV20" s="7">
        <f>VLOOKUP("*Ярославская*",[1]итого!$1:$1048576,COLUMN(W21),0)</f>
        <v>128588</v>
      </c>
      <c r="AW20" s="7">
        <f>VLOOKUP("*Ярославская*",[1]итого!$1:$1048576,COLUMN(X21),0)</f>
        <v>129068</v>
      </c>
      <c r="AX20" s="7">
        <f>VLOOKUP("*Ярославская*",[1]итого!$1:$1048576,COLUMN(Y21),0)</f>
        <v>129742</v>
      </c>
      <c r="AY20" s="7">
        <f>VLOOKUP("*Ярославская*",[1]итого!$1:$1048576,COLUMN(Z21),0)</f>
        <v>130461</v>
      </c>
      <c r="AZ20" s="7">
        <f>VLOOKUP("*Ярославская*",[1]итого!$1:$1048576,COLUMN(AA21),0)</f>
        <v>132041</v>
      </c>
      <c r="BA20" s="7">
        <f>VLOOKUP("*Ярославская*",[1]итого!$1:$1048576,COLUMN(AB21),0)</f>
        <v>134649</v>
      </c>
      <c r="BB20" s="7">
        <f>VLOOKUP("*Ярославская*",[1]итого!$1:$1048576,COLUMN(AC21),0)</f>
        <v>137740</v>
      </c>
      <c r="BC20" s="7">
        <f>VLOOKUP("*Ярославская*",[1]итого!$1:$1048576,COLUMN(AD21),0)</f>
        <v>140147</v>
      </c>
      <c r="BD20" s="7">
        <f>VLOOKUP("*Ярославская*",[1]итого!$1:$1048576,COLUMN(AE21),0)</f>
        <v>143377</v>
      </c>
      <c r="BE20" s="7">
        <f>VLOOKUP("*Ярославская*",[1]итого!$1:$1048576,COLUMN(AF21),0)</f>
        <v>145888</v>
      </c>
      <c r="BF20" s="7">
        <f>VLOOKUP("*Ярославская*",[1]итого!$1:$1048576,COLUMN(AG21),0)</f>
        <v>148317</v>
      </c>
      <c r="BG20" s="7">
        <f>VLOOKUP("*Ярославская*",[1]итого!$1:$1048576,COLUMN(AH21),0)</f>
        <v>150353</v>
      </c>
      <c r="BH20" s="7">
        <f>VLOOKUP("*Ярославская*",[1]итого!$1:$1048576,COLUMN(AI21),0)</f>
        <v>152855</v>
      </c>
      <c r="BI20" s="7">
        <f>VLOOKUP("*Ярославская*",[1]итого!$1:$1048576,COLUMN(AJ21),0)</f>
        <v>153050</v>
      </c>
      <c r="BJ20" s="7">
        <f>VLOOKUP("*Ярославская*",[1]итого!$1:$1048576,COLUMN(AK21),0)</f>
        <v>155861</v>
      </c>
      <c r="BK20" s="7">
        <f>VLOOKUP("*Ярославская*",[1]итого!$1:$1048576,COLUMN(AL21),0)</f>
        <v>157154</v>
      </c>
      <c r="BL20" s="7">
        <f>VLOOKUP("*Ярославская*",[1]итого!$1:$1048576,COLUMN(AM21),0)</f>
        <v>159956</v>
      </c>
      <c r="BM20" s="7">
        <f>VLOOKUP("*Ярославская*",[1]итого!$1:$1048576,COLUMN(AN21),0)</f>
        <v>159792</v>
      </c>
      <c r="BN20" s="7">
        <f>VLOOKUP("*Ярославская*",[1]итого!$1:$1048576,COLUMN(AO21),0)</f>
        <v>158212</v>
      </c>
      <c r="BO20" s="7">
        <f>VLOOKUP("*Ярославская*",[1]итого!$1:$1048576,COLUMN(AP21),0)</f>
        <v>157452</v>
      </c>
      <c r="BP20" s="7">
        <f>VLOOKUP("*Ярославская*",[1]итого!$1:$1048576,COLUMN(AQ21),0)</f>
        <v>157759</v>
      </c>
      <c r="BQ20" s="7">
        <f>VLOOKUP("*Ярославская*",[1]итого!$1:$1048576,COLUMN(AR21),0)</f>
        <v>158791</v>
      </c>
      <c r="BR20" s="7">
        <f>VLOOKUP("*Ярославская*",[1]итого!$1:$1048576,COLUMN(AS21),0)</f>
        <v>160156</v>
      </c>
      <c r="BS20" s="7">
        <f>VLOOKUP("*Ярославская*",[1]итого!$1:$1048576,COLUMN(AT21),0)</f>
        <v>162870</v>
      </c>
      <c r="BT20" s="7">
        <f>VLOOKUP("*Ярославская*",[1]итого!$1:$1048576,COLUMN(AU21),0)</f>
        <v>164573</v>
      </c>
      <c r="BU20" s="7">
        <f>VLOOKUP("*Ярославская*",[1]итого!$1:$1048576,COLUMN(AV21),0)</f>
        <v>166460</v>
      </c>
      <c r="BV20" s="7">
        <f>VLOOKUP("*Ярославская*",[1]итого!$1:$1048576,COLUMN(AW21),0)</f>
        <v>169064</v>
      </c>
      <c r="BW20" s="7">
        <f>VLOOKUP("*Ярославская*",[1]итого!$1:$1048576,COLUMN(AX21),0)</f>
        <v>169644</v>
      </c>
      <c r="BX20" s="7">
        <f>VLOOKUP("*Ярославская*",[1]итого!$1:$1048576,COLUMN(AY21),0)</f>
        <v>171320</v>
      </c>
      <c r="BY20" s="7">
        <f>VLOOKUP("*Ярославская*",[1]итого!$1:$1048576,COLUMN(AZ21),0)</f>
        <v>174837</v>
      </c>
      <c r="BZ20" s="7">
        <f>VLOOKUP("*Ярославская*",[1]итого!$1:$1048576,COLUMN(BA21),0)</f>
        <v>178114</v>
      </c>
      <c r="CA20" s="7">
        <f>VLOOKUP("*Ярославская*",[1]итого!$1:$1048576,COLUMN(BB21),0)</f>
        <v>181652</v>
      </c>
      <c r="CB20" s="7">
        <f>VLOOKUP("*Ярославская*",[1]итого!$1:$1048576,COLUMN(BC21),0)</f>
        <v>185273</v>
      </c>
      <c r="CC20" s="7">
        <f>VLOOKUP("*Ярославская*",[1]итого!$1:$1048576,COLUMN(BD21),0)</f>
        <v>188286</v>
      </c>
      <c r="CD20" s="7">
        <f>VLOOKUP("*Ярославская*",[1]итого!$1:$1048576,COLUMN(BE21),0)</f>
        <v>194675</v>
      </c>
      <c r="CE20" s="7">
        <f>VLOOKUP("*Ярославская*",[1]итого!$1:$1048576,COLUMN(BF21),0)</f>
        <v>200914</v>
      </c>
      <c r="CF20" s="7">
        <f>VLOOKUP("*Ярославская*",[1]итого!$1:$1048576,COLUMN(BG21),0)</f>
        <v>205327</v>
      </c>
      <c r="CG20" s="7">
        <f>VLOOKUP("*Ярославская*",[1]итого!$1:$1048576,COLUMN(BH21),0)</f>
        <v>208402</v>
      </c>
      <c r="CH20" s="7">
        <f>VLOOKUP("*Ярославская*",[1]итого!$1:$1048576,COLUMN(BI21),0)</f>
        <v>208930</v>
      </c>
      <c r="CI20" s="7">
        <f>VLOOKUP("*Ярославская*",[1]итого!$1:$1048576,COLUMN(BJ21),0)</f>
        <v>210322</v>
      </c>
      <c r="CJ20" s="7">
        <f>VLOOKUP("*Ярославская*",[1]итого!$1:$1048576,COLUMN(BK21),0)</f>
        <v>211811</v>
      </c>
      <c r="CK20" s="7">
        <f>VLOOKUP("*Ярославская*",[1]итого!$1:$1048576,COLUMN(BL21),0)</f>
        <v>215652</v>
      </c>
      <c r="CL20" s="7">
        <f>VLOOKUP("*Ярославская*",[1]итого!$1:$1048576,COLUMN(BM21),0)</f>
        <v>219033</v>
      </c>
      <c r="CM20" s="7">
        <f>VLOOKUP("*Ярославская*",[1]итого!$1:$1048576,COLUMN(BN21),0)</f>
        <v>223093</v>
      </c>
      <c r="CN20" s="7">
        <f>VLOOKUP("*Ярославская*",[1]итого!$1:$1048576,COLUMN(BO21),0)</f>
        <v>228192</v>
      </c>
      <c r="CO20" s="7">
        <f>VLOOKUP("*Ярославская*",[1]итого!$1:$1048576,COLUMN(BP21),0)</f>
        <v>228154</v>
      </c>
      <c r="CP20" s="7">
        <f>VLOOKUP("*Ярославская*",[1]итого!$1:$1048576,COLUMN(BQ21),0)</f>
        <v>230362</v>
      </c>
      <c r="CQ20" s="7">
        <f>VLOOKUP("*Ярославская*",[1]итого!$1:$1048576,COLUMN(BR21),0)</f>
        <v>231835</v>
      </c>
      <c r="CR20" s="7">
        <f>VLOOKUP("*Ярославская*",[1]итого!$1:$1048576,COLUMN(BS21),0)</f>
        <v>232058</v>
      </c>
      <c r="CS20" s="7">
        <f>VLOOKUP("*Ярославская*",[1]итого!$1:$1048576,COLUMN(BT21),0)</f>
        <v>225862</v>
      </c>
      <c r="CT20" s="7">
        <f>VLOOKUP("*Ярославская*",[1]итого!$1:$1048576,COLUMN(BU21),0)</f>
        <v>222375</v>
      </c>
      <c r="CU20" s="7">
        <f>VLOOKUP("*Ярославская*",[1]итого!$1:$1048576,COLUMN(BV21),0)</f>
        <v>220382</v>
      </c>
      <c r="CV20" s="7">
        <f>VLOOKUP("*Ярославская*",[1]итого!$1:$1048576,COLUMN(BW21),0)</f>
        <v>219743</v>
      </c>
      <c r="CW20" s="7">
        <f>VLOOKUP("*Ярославская*",[1]итого!$1:$1048576,COLUMN(BX21),0)</f>
        <v>219848</v>
      </c>
      <c r="CX20" s="7">
        <f>VLOOKUP("*Ярославская*",[1]итого!$1:$1048576,COLUMN(BY21),0)</f>
        <v>221105</v>
      </c>
      <c r="CY20" s="7">
        <f>VLOOKUP("*Ярославская*",[1]итого!$1:$1048576,COLUMN(BZ21),0)</f>
        <v>221915</v>
      </c>
      <c r="CZ20" s="7">
        <f>VLOOKUP("*Ярославская*",[1]итого!$1:$1048576,COLUMN(CA21),0)</f>
        <v>221687</v>
      </c>
      <c r="DA20" s="7">
        <f>VLOOKUP("*Ярославская*",[1]итого!$1:$1048576,COLUMN(CB21),0)</f>
        <v>221063</v>
      </c>
      <c r="DB20" s="7">
        <f>VLOOKUP("*Ярославская*",[1]итого!$1:$1048576,COLUMN(CC21),0)</f>
        <v>223286</v>
      </c>
      <c r="DC20" s="7">
        <f>VLOOKUP("*Ярославская*",[1]итого!$1:$1048576,COLUMN(CD21),0)</f>
        <v>224646</v>
      </c>
      <c r="DD20" s="7">
        <f>VLOOKUP("*Ярославская*",[1]итого!$1:$1048576,COLUMN(CE21),0)</f>
        <v>226218</v>
      </c>
      <c r="DE20" s="7">
        <f>VLOOKUP("*Ярославская*",[1]итого!$1:$1048576,COLUMN(CF21),0)</f>
        <v>227114</v>
      </c>
      <c r="DF20" s="7">
        <f>VLOOKUP("*Ярославская*",[1]итого!$1:$1048576,COLUMN(CG21),0)</f>
        <v>227569</v>
      </c>
    </row>
    <row r="21" spans="1:110" x14ac:dyDescent="0.25">
      <c r="A21" s="8" t="s">
        <v>19</v>
      </c>
      <c r="B21" s="7">
        <v>1245072.676</v>
      </c>
      <c r="C21" s="7">
        <v>1231260.2490000001</v>
      </c>
      <c r="D21" s="7">
        <v>1232801.3589999999</v>
      </c>
      <c r="E21" s="7">
        <v>1242990.737</v>
      </c>
      <c r="F21" s="7">
        <v>1251812.406</v>
      </c>
      <c r="G21" s="7">
        <v>1267750.5220000001</v>
      </c>
      <c r="H21" s="7">
        <v>1285765.0589999999</v>
      </c>
      <c r="I21" s="7">
        <v>1299574.1710000001</v>
      </c>
      <c r="J21" s="7">
        <v>1317923.4720000001</v>
      </c>
      <c r="K21" s="7">
        <v>1334764.192</v>
      </c>
      <c r="L21" s="7">
        <v>1354959.6459999999</v>
      </c>
      <c r="M21" s="7">
        <v>1380578.6229999999</v>
      </c>
      <c r="N21" s="7">
        <v>1382001.6229999999</v>
      </c>
      <c r="O21" s="7">
        <v>1370851.2109999999</v>
      </c>
      <c r="P21" s="7">
        <v>1382346.3689999999</v>
      </c>
      <c r="Q21" s="7">
        <v>1403402.892</v>
      </c>
      <c r="R21" s="7">
        <v>1427688.2109999999</v>
      </c>
      <c r="S21" s="7">
        <v>1450958.6740000001</v>
      </c>
      <c r="T21" s="7">
        <v>1475777.8640000001</v>
      </c>
      <c r="U21" s="7">
        <v>1503220.1640000001</v>
      </c>
      <c r="V21" s="7">
        <v>1544714.463</v>
      </c>
      <c r="W21" s="7">
        <v>1577985.382</v>
      </c>
      <c r="X21" s="7">
        <v>1606984.7990000001</v>
      </c>
      <c r="Y21" s="7">
        <v>1641228.1950000001</v>
      </c>
      <c r="Z21" s="7">
        <v>1687531.0160000001</v>
      </c>
      <c r="AA21" s="7">
        <f>VLOOKUP("*Москва*",[1]итого!$1:$1048576,COLUMN(B22),0)</f>
        <v>1708574</v>
      </c>
      <c r="AB21" s="7">
        <f>VLOOKUP("*Москва*",[1]итого!$1:$1048576,COLUMN(C22),0)</f>
        <v>1734715</v>
      </c>
      <c r="AC21" s="7">
        <f>VLOOKUP("*Москва*",[1]итого!$1:$1048576,COLUMN(D22),0)</f>
        <v>1763307</v>
      </c>
      <c r="AD21" s="7">
        <f>VLOOKUP("*Москва*",[1]итого!$1:$1048576,COLUMN(E22),0)</f>
        <v>1797935</v>
      </c>
      <c r="AE21" s="7">
        <f>VLOOKUP("*Москва*",[1]итого!$1:$1048576,COLUMN(F22),0)</f>
        <v>1829990</v>
      </c>
      <c r="AF21" s="7">
        <f>VLOOKUP("*Москва*",[1]итого!$1:$1048576,COLUMN(G22),0)</f>
        <v>1859792</v>
      </c>
      <c r="AG21" s="7">
        <f>VLOOKUP("*Москва*",[1]итого!$1:$1048576,COLUMN(H22),0)</f>
        <v>1887551</v>
      </c>
      <c r="AH21" s="7">
        <f>VLOOKUP("*Москва*",[1]итого!$1:$1048576,COLUMN(I22),0)</f>
        <v>1927003</v>
      </c>
      <c r="AI21" s="7">
        <f>VLOOKUP("*Москва*",[1]итого!$1:$1048576,COLUMN(J22),0)</f>
        <v>1961472</v>
      </c>
      <c r="AJ21" s="7">
        <f>VLOOKUP("*Москва*",[1]итого!$1:$1048576,COLUMN(K22),0)</f>
        <v>1987262</v>
      </c>
      <c r="AK21" s="7">
        <f>VLOOKUP("*Москва*",[1]итого!$1:$1048576,COLUMN(L22),0)</f>
        <v>2021465</v>
      </c>
      <c r="AL21" s="7">
        <f>VLOOKUP("*Москва*",[1]итого!$1:$1048576,COLUMN(M22),0)</f>
        <v>2038002</v>
      </c>
      <c r="AM21" s="7">
        <f>VLOOKUP("*Москва*",[1]итого!$1:$1048576,COLUMN(N22),0)</f>
        <v>2060274</v>
      </c>
      <c r="AN21" s="7">
        <f>VLOOKUP("*Москва*",[1]итого!$1:$1048576,COLUMN(O22),0)</f>
        <v>2092906</v>
      </c>
      <c r="AO21" s="7">
        <f>VLOOKUP("*Москва*",[1]итого!$1:$1048576,COLUMN(P22),0)</f>
        <v>2138374</v>
      </c>
      <c r="AP21" s="7">
        <f>VLOOKUP("*Москва*",[1]итого!$1:$1048576,COLUMN(Q22),0)</f>
        <v>2113491</v>
      </c>
      <c r="AQ21" s="7">
        <f>VLOOKUP("*Москва*",[1]итого!$1:$1048576,COLUMN(R22),0)</f>
        <v>2104440</v>
      </c>
      <c r="AR21" s="7">
        <f>VLOOKUP("*Москва*",[1]итого!$1:$1048576,COLUMN(S22),0)</f>
        <v>2130498</v>
      </c>
      <c r="AS21" s="7">
        <f>VLOOKUP("*Москва*",[1]итого!$1:$1048576,COLUMN(T22),0)</f>
        <v>2166342</v>
      </c>
      <c r="AT21" s="7">
        <f>VLOOKUP("*Москва*",[1]итого!$1:$1048576,COLUMN(U22),0)</f>
        <v>2214120</v>
      </c>
      <c r="AU21" s="7">
        <f>VLOOKUP("*Москва*",[1]итого!$1:$1048576,COLUMN(V22),0)</f>
        <v>2269451</v>
      </c>
      <c r="AV21" s="7">
        <f>VLOOKUP("*Москва*",[1]итого!$1:$1048576,COLUMN(W22),0)</f>
        <v>2330303</v>
      </c>
      <c r="AW21" s="7">
        <f>VLOOKUP("*Москва*",[1]итого!$1:$1048576,COLUMN(X22),0)</f>
        <v>2359490</v>
      </c>
      <c r="AX21" s="7">
        <f>VLOOKUP("*Москва*",[1]итого!$1:$1048576,COLUMN(Y22),0)</f>
        <v>2347908</v>
      </c>
      <c r="AY21" s="7">
        <f>VLOOKUP("*Москва*",[1]итого!$1:$1048576,COLUMN(Z22),0)</f>
        <v>2379779</v>
      </c>
      <c r="AZ21" s="7">
        <f>VLOOKUP("*Москва*",[1]итого!$1:$1048576,COLUMN(AA22),0)</f>
        <v>2422565</v>
      </c>
      <c r="BA21" s="7">
        <f>VLOOKUP("*Москва*",[1]итого!$1:$1048576,COLUMN(AB22),0)</f>
        <v>2487177</v>
      </c>
      <c r="BB21" s="7">
        <f>VLOOKUP("*Москва*",[1]итого!$1:$1048576,COLUMN(AC22),0)</f>
        <v>2539925</v>
      </c>
      <c r="BC21" s="7">
        <f>VLOOKUP("*Москва*",[1]итого!$1:$1048576,COLUMN(AD22),0)</f>
        <v>2610966</v>
      </c>
      <c r="BD21" s="7">
        <f>VLOOKUP("*Москва*",[1]итого!$1:$1048576,COLUMN(AE22),0)</f>
        <v>2687784</v>
      </c>
      <c r="BE21" s="7">
        <f>VLOOKUP("*Москва*",[1]итого!$1:$1048576,COLUMN(AF22),0)</f>
        <v>2738389</v>
      </c>
      <c r="BF21" s="7">
        <f>VLOOKUP("*Москва*",[1]итого!$1:$1048576,COLUMN(AG22),0)</f>
        <v>2807477</v>
      </c>
      <c r="BG21" s="7">
        <f>VLOOKUP("*Москва*",[1]итого!$1:$1048576,COLUMN(AH22),0)</f>
        <v>2895420</v>
      </c>
      <c r="BH21" s="7">
        <f>VLOOKUP("*Москва*",[1]итого!$1:$1048576,COLUMN(AI22),0)</f>
        <v>2923942</v>
      </c>
      <c r="BI21" s="7">
        <f>VLOOKUP("*Москва*",[1]итого!$1:$1048576,COLUMN(AJ22),0)</f>
        <v>2968117</v>
      </c>
      <c r="BJ21" s="7">
        <f>VLOOKUP("*Москва*",[1]итого!$1:$1048576,COLUMN(AK22),0)</f>
        <v>3017864</v>
      </c>
      <c r="BK21" s="7">
        <f>VLOOKUP("*Москва*",[1]итого!$1:$1048576,COLUMN(AL22),0)</f>
        <v>3050877</v>
      </c>
      <c r="BL21" s="7">
        <f>VLOOKUP("*Москва*",[1]итого!$1:$1048576,COLUMN(AM22),0)</f>
        <v>3130298</v>
      </c>
      <c r="BM21" s="7">
        <f>VLOOKUP("*Москва*",[1]итого!$1:$1048576,COLUMN(AN22),0)</f>
        <v>3143631</v>
      </c>
      <c r="BN21" s="7">
        <f>VLOOKUP("*Москва*",[1]итого!$1:$1048576,COLUMN(AO22),0)</f>
        <v>3107019</v>
      </c>
      <c r="BO21" s="7">
        <f>VLOOKUP("*Москва*",[1]итого!$1:$1048576,COLUMN(AP22),0)</f>
        <v>3112016</v>
      </c>
      <c r="BP21" s="7">
        <f>VLOOKUP("*Москва*",[1]итого!$1:$1048576,COLUMN(AQ22),0)</f>
        <v>3138498</v>
      </c>
      <c r="BQ21" s="7">
        <f>VLOOKUP("*Москва*",[1]итого!$1:$1048576,COLUMN(AR22),0)</f>
        <v>3184851</v>
      </c>
      <c r="BR21" s="7">
        <f>VLOOKUP("*Москва*",[1]итого!$1:$1048576,COLUMN(AS22),0)</f>
        <v>3227948</v>
      </c>
      <c r="BS21" s="7">
        <f>VLOOKUP("*Москва*",[1]итого!$1:$1048576,COLUMN(AT22),0)</f>
        <v>3285331</v>
      </c>
      <c r="BT21" s="7">
        <f>VLOOKUP("*Москва*",[1]итого!$1:$1048576,COLUMN(AU22),0)</f>
        <v>3307449</v>
      </c>
      <c r="BU21" s="7">
        <f>VLOOKUP("*Москва*",[1]итого!$1:$1048576,COLUMN(AV22),0)</f>
        <v>3342963</v>
      </c>
      <c r="BV21" s="7">
        <f>VLOOKUP("*Москва*",[1]итого!$1:$1048576,COLUMN(AW22),0)</f>
        <v>3363473</v>
      </c>
      <c r="BW21" s="7">
        <f>VLOOKUP("*Москва*",[1]итого!$1:$1048576,COLUMN(AX22),0)</f>
        <v>3381016</v>
      </c>
      <c r="BX21" s="7">
        <f>VLOOKUP("*Москва*",[1]итого!$1:$1048576,COLUMN(AY22),0)</f>
        <v>3410280</v>
      </c>
      <c r="BY21" s="7">
        <f>VLOOKUP("*Москва*",[1]итого!$1:$1048576,COLUMN(AZ22),0)</f>
        <v>3463816</v>
      </c>
      <c r="BZ21" s="7">
        <f>VLOOKUP("*Москва*",[1]итого!$1:$1048576,COLUMN(BA22),0)</f>
        <v>3505411</v>
      </c>
      <c r="CA21" s="7">
        <f>VLOOKUP("*Москва*",[1]итого!$1:$1048576,COLUMN(BB22),0)</f>
        <v>3565759</v>
      </c>
      <c r="CB21" s="7">
        <f>VLOOKUP("*Москва*",[1]итого!$1:$1048576,COLUMN(BC22),0)</f>
        <v>3630092</v>
      </c>
      <c r="CC21" s="7">
        <f>VLOOKUP("*Москва*",[1]итого!$1:$1048576,COLUMN(BD22),0)</f>
        <v>3686325</v>
      </c>
      <c r="CD21" s="7">
        <f>VLOOKUP("*Москва*",[1]итого!$1:$1048576,COLUMN(BE22),0)</f>
        <v>3808853</v>
      </c>
      <c r="CE21" s="7">
        <f>VLOOKUP("*Москва*",[1]итого!$1:$1048576,COLUMN(BF22),0)</f>
        <v>3915623</v>
      </c>
      <c r="CF21" s="7">
        <f>VLOOKUP("*Москва*",[1]итого!$1:$1048576,COLUMN(BG22),0)</f>
        <v>3995200</v>
      </c>
      <c r="CG21" s="7">
        <f>VLOOKUP("*Москва*",[1]итого!$1:$1048576,COLUMN(BH22),0)</f>
        <v>4045683</v>
      </c>
      <c r="CH21" s="7">
        <f>VLOOKUP("*Москва*",[1]итого!$1:$1048576,COLUMN(BI22),0)</f>
        <v>4035083</v>
      </c>
      <c r="CI21" s="7">
        <f>VLOOKUP("*Москва*",[1]итого!$1:$1048576,COLUMN(BJ22),0)</f>
        <v>4057139</v>
      </c>
      <c r="CJ21" s="7">
        <f>VLOOKUP("*Москва*",[1]итого!$1:$1048576,COLUMN(BK22),0)</f>
        <v>4088930</v>
      </c>
      <c r="CK21" s="7">
        <f>VLOOKUP("*Москва*",[1]итого!$1:$1048576,COLUMN(BL22),0)</f>
        <v>4154701</v>
      </c>
      <c r="CL21" s="7">
        <f>VLOOKUP("*Москва*",[1]итого!$1:$1048576,COLUMN(BM22),0)</f>
        <v>4202862</v>
      </c>
      <c r="CM21" s="7">
        <f>VLOOKUP("*Москва*",[1]итого!$1:$1048576,COLUMN(BN22),0)</f>
        <v>4250108</v>
      </c>
      <c r="CN21" s="7">
        <f>VLOOKUP("*Москва*",[1]итого!$1:$1048576,COLUMN(BO22),0)</f>
        <v>4345460</v>
      </c>
      <c r="CO21" s="7">
        <f>VLOOKUP("*Москва*",[1]итого!$1:$1048576,COLUMN(BP22),0)</f>
        <v>4353159</v>
      </c>
      <c r="CP21" s="7">
        <f>VLOOKUP("*Москва*",[1]итого!$1:$1048576,COLUMN(BQ22),0)</f>
        <v>4390744</v>
      </c>
      <c r="CQ21" s="7">
        <f>VLOOKUP("*Москва*",[1]итого!$1:$1048576,COLUMN(BR22),0)</f>
        <v>4394472</v>
      </c>
      <c r="CR21" s="7">
        <f>VLOOKUP("*Москва*",[1]итого!$1:$1048576,COLUMN(BS22),0)</f>
        <v>4333383</v>
      </c>
      <c r="CS21" s="7">
        <f>VLOOKUP("*Москва*",[1]итого!$1:$1048576,COLUMN(BT22),0)</f>
        <v>4261310</v>
      </c>
      <c r="CT21" s="7">
        <f>VLOOKUP("*Москва*",[1]итого!$1:$1048576,COLUMN(BU22),0)</f>
        <v>4187811</v>
      </c>
      <c r="CU21" s="7">
        <f>VLOOKUP("*Москва*",[1]итого!$1:$1048576,COLUMN(BV22),0)</f>
        <v>4208666</v>
      </c>
      <c r="CV21" s="7">
        <f>VLOOKUP("*Москва*",[1]итого!$1:$1048576,COLUMN(BW22),0)</f>
        <v>4209311</v>
      </c>
      <c r="CW21" s="7">
        <f>VLOOKUP("*Москва*",[1]итого!$1:$1048576,COLUMN(BX22),0)</f>
        <v>4218232</v>
      </c>
      <c r="CX21" s="7">
        <f>VLOOKUP("*Москва*",[1]итого!$1:$1048576,COLUMN(BY22),0)</f>
        <v>4223317</v>
      </c>
      <c r="CY21" s="7">
        <f>VLOOKUP("*Москва*",[1]итого!$1:$1048576,COLUMN(BZ22),0)</f>
        <v>4239331</v>
      </c>
      <c r="CZ21" s="7">
        <f>VLOOKUP("*Москва*",[1]итого!$1:$1048576,COLUMN(CA22),0)</f>
        <v>4248421</v>
      </c>
      <c r="DA21" s="7">
        <f>VLOOKUP("*Москва*",[1]итого!$1:$1048576,COLUMN(CB22),0)</f>
        <v>4265347</v>
      </c>
      <c r="DB21" s="7">
        <f>VLOOKUP("*Москва*",[1]итого!$1:$1048576,COLUMN(CC22),0)</f>
        <v>4295817</v>
      </c>
      <c r="DC21" s="7">
        <f>VLOOKUP("*Москва*",[1]итого!$1:$1048576,COLUMN(CD22),0)</f>
        <v>4333273</v>
      </c>
      <c r="DD21" s="7">
        <f>VLOOKUP("*Москва*",[1]итого!$1:$1048576,COLUMN(CE22),0)</f>
        <v>4370468</v>
      </c>
      <c r="DE21" s="7">
        <f>VLOOKUP("*Москва*",[1]итого!$1:$1048576,COLUMN(CF22),0)</f>
        <v>4400824</v>
      </c>
      <c r="DF21" s="7">
        <f>VLOOKUP("*Москва*",[1]итого!$1:$1048576,COLUMN(CG22),0)</f>
        <v>4409128</v>
      </c>
    </row>
    <row r="22" spans="1:110" ht="31.5" x14ac:dyDescent="0.25">
      <c r="A22" s="6" t="s">
        <v>20</v>
      </c>
      <c r="B22" s="7">
        <v>1208874.777</v>
      </c>
      <c r="C22" s="7">
        <v>1210121.179</v>
      </c>
      <c r="D22" s="7">
        <v>1214456.3400000001</v>
      </c>
      <c r="E22" s="7">
        <v>1228605.493</v>
      </c>
      <c r="F22" s="7">
        <v>1244876.466</v>
      </c>
      <c r="G22" s="7">
        <v>1256602.6140000001</v>
      </c>
      <c r="H22" s="7">
        <v>1274793.527</v>
      </c>
      <c r="I22" s="7">
        <v>1293243.425</v>
      </c>
      <c r="J22" s="7">
        <v>1312820.0160000001</v>
      </c>
      <c r="K22" s="7">
        <v>1332535.4509999999</v>
      </c>
      <c r="L22" s="7">
        <v>1352547.17</v>
      </c>
      <c r="M22" s="7">
        <v>1377416.2150000001</v>
      </c>
      <c r="N22" s="7">
        <v>1401502.862</v>
      </c>
      <c r="O22" s="7">
        <v>1416274.7649999999</v>
      </c>
      <c r="P22" s="7">
        <v>1432526.61</v>
      </c>
      <c r="Q22" s="7">
        <v>1458608.692</v>
      </c>
      <c r="R22" s="7">
        <v>1490286.9909999999</v>
      </c>
      <c r="S22" s="7">
        <v>1523644.5020000001</v>
      </c>
      <c r="T22" s="7">
        <v>1551580.2549999999</v>
      </c>
      <c r="U22" s="7">
        <v>1583856.3489999999</v>
      </c>
      <c r="V22" s="7">
        <v>1622186.621</v>
      </c>
      <c r="W22" s="7">
        <v>1656545.0009999999</v>
      </c>
      <c r="X22" s="7">
        <v>1687550.4480000001</v>
      </c>
      <c r="Y22" s="7">
        <v>1730048.804</v>
      </c>
      <c r="Z22" s="7">
        <v>1743454.9580000001</v>
      </c>
      <c r="AA22" s="7">
        <f>VLOOKUP("*Северо-Западный*",[1]итого!$1:$1048576,COLUMN(B23),0)</f>
        <v>1766395</v>
      </c>
      <c r="AB22" s="7">
        <f>VLOOKUP("*Северо-Западный*",[1]итого!$1:$1048576,COLUMN(C23),0)</f>
        <v>1792677</v>
      </c>
      <c r="AC22" s="7">
        <f>VLOOKUP("*Северо-Западный*",[1]итого!$1:$1048576,COLUMN(D23),0)</f>
        <v>1824880</v>
      </c>
      <c r="AD22" s="7">
        <f>VLOOKUP("*Северо-Западный*",[1]итого!$1:$1048576,COLUMN(E23),0)</f>
        <v>1864787</v>
      </c>
      <c r="AE22" s="7">
        <f>VLOOKUP("*Северо-Западный*",[1]итого!$1:$1048576,COLUMN(F23),0)</f>
        <v>1896153</v>
      </c>
      <c r="AF22" s="7">
        <f>VLOOKUP("*Северо-Западный*",[1]итого!$1:$1048576,COLUMN(G23),0)</f>
        <v>1924474</v>
      </c>
      <c r="AG22" s="7">
        <f>VLOOKUP("*Северо-Западный*",[1]итого!$1:$1048576,COLUMN(H23),0)</f>
        <v>1949267</v>
      </c>
      <c r="AH22" s="7">
        <f>VLOOKUP("*Северо-Западный*",[1]итого!$1:$1048576,COLUMN(I23),0)</f>
        <v>1986993</v>
      </c>
      <c r="AI22" s="7">
        <f>VLOOKUP("*Северо-Западный*",[1]итого!$1:$1048576,COLUMN(J23),0)</f>
        <v>2019011</v>
      </c>
      <c r="AJ22" s="7">
        <f>VLOOKUP("*Северо-Западный*",[1]итого!$1:$1048576,COLUMN(K23),0)</f>
        <v>2035677</v>
      </c>
      <c r="AK22" s="7">
        <f>VLOOKUP("*Северо-Западный*",[1]итого!$1:$1048576,COLUMN(L23),0)</f>
        <v>2063794</v>
      </c>
      <c r="AL22" s="7">
        <f>VLOOKUP("*Северо-Западный*",[1]итого!$1:$1048576,COLUMN(M23),0)</f>
        <v>2087655</v>
      </c>
      <c r="AM22" s="7">
        <f>VLOOKUP("*Северо-Западный*",[1]итого!$1:$1048576,COLUMN(N23),0)</f>
        <v>2105763</v>
      </c>
      <c r="AN22" s="7">
        <f>VLOOKUP("*Северо-Западный*",[1]итого!$1:$1048576,COLUMN(O23),0)</f>
        <v>2132822</v>
      </c>
      <c r="AO22" s="7">
        <f>VLOOKUP("*Северо-Западный*",[1]итого!$1:$1048576,COLUMN(P23),0)</f>
        <v>2168141</v>
      </c>
      <c r="AP22" s="7">
        <f>VLOOKUP("*Северо-Западный*",[1]итого!$1:$1048576,COLUMN(Q23),0)</f>
        <v>2146399</v>
      </c>
      <c r="AQ22" s="7">
        <f>VLOOKUP("*Северо-Западный*",[1]итого!$1:$1048576,COLUMN(R23),0)</f>
        <v>2152493</v>
      </c>
      <c r="AR22" s="7">
        <f>VLOOKUP("*Северо-Западный*",[1]итого!$1:$1048576,COLUMN(S23),0)</f>
        <v>2176791</v>
      </c>
      <c r="AS22" s="7">
        <f>VLOOKUP("*Северо-Западный*",[1]итого!$1:$1048576,COLUMN(T23),0)</f>
        <v>2212594</v>
      </c>
      <c r="AT22" s="7">
        <f>VLOOKUP("*Северо-Западный*",[1]итого!$1:$1048576,COLUMN(U23),0)</f>
        <v>2255663</v>
      </c>
      <c r="AU22" s="7">
        <f>VLOOKUP("*Северо-Западный*",[1]итого!$1:$1048576,COLUMN(V23),0)</f>
        <v>2299583</v>
      </c>
      <c r="AV22" s="7">
        <f>VLOOKUP("*Северо-Западный*",[1]итого!$1:$1048576,COLUMN(W23),0)</f>
        <v>2344566</v>
      </c>
      <c r="AW22" s="7">
        <f>VLOOKUP("*Северо-Западный*",[1]итого!$1:$1048576,COLUMN(X23),0)</f>
        <v>2359033</v>
      </c>
      <c r="AX22" s="7">
        <f>VLOOKUP("*Северо-Западный*",[1]итого!$1:$1048576,COLUMN(Y23),0)</f>
        <v>2376938</v>
      </c>
      <c r="AY22" s="7">
        <f>VLOOKUP("*Северо-Западный*",[1]итого!$1:$1048576,COLUMN(Z23),0)</f>
        <v>2395241</v>
      </c>
      <c r="AZ22" s="7">
        <f>VLOOKUP("*Северо-Западный*",[1]итого!$1:$1048576,COLUMN(AA23),0)</f>
        <v>2431214</v>
      </c>
      <c r="BA22" s="7">
        <f>VLOOKUP("*Северо-Западный*",[1]итого!$1:$1048576,COLUMN(AB23),0)</f>
        <v>2479253</v>
      </c>
      <c r="BB22" s="7">
        <f>VLOOKUP("*Северо-Западный*",[1]итого!$1:$1048576,COLUMN(AC23),0)</f>
        <v>2535048</v>
      </c>
      <c r="BC22" s="7">
        <f>VLOOKUP("*Северо-Западный*",[1]итого!$1:$1048576,COLUMN(AD23),0)</f>
        <v>2590206</v>
      </c>
      <c r="BD22" s="7">
        <f>VLOOKUP("*Северо-Западный*",[1]итого!$1:$1048576,COLUMN(AE23),0)</f>
        <v>2650174</v>
      </c>
      <c r="BE22" s="7">
        <f>VLOOKUP("*Северо-Западный*",[1]итого!$1:$1048576,COLUMN(AF23),0)</f>
        <v>2693413</v>
      </c>
      <c r="BF22" s="7">
        <f>VLOOKUP("*Северо-Западный*",[1]итого!$1:$1048576,COLUMN(AG23),0)</f>
        <v>2745866</v>
      </c>
      <c r="BG22" s="7">
        <f>VLOOKUP("*Северо-Западный*",[1]итого!$1:$1048576,COLUMN(AH23),0)</f>
        <v>2793619</v>
      </c>
      <c r="BH22" s="7">
        <f>VLOOKUP("*Северо-Западный*",[1]итого!$1:$1048576,COLUMN(AI23),0)</f>
        <v>2841070</v>
      </c>
      <c r="BI22" s="7">
        <f>VLOOKUP("*Северо-Западный*",[1]итого!$1:$1048576,COLUMN(AJ23),0)</f>
        <v>2871340</v>
      </c>
      <c r="BJ22" s="7">
        <f>VLOOKUP("*Северо-Западный*",[1]итого!$1:$1048576,COLUMN(AK23),0)</f>
        <v>2913112</v>
      </c>
      <c r="BK22" s="7">
        <f>VLOOKUP("*Северо-Западный*",[1]итого!$1:$1048576,COLUMN(AL23),0)</f>
        <v>2943747</v>
      </c>
      <c r="BL22" s="7">
        <f>VLOOKUP("*Северо-Западный*",[1]итого!$1:$1048576,COLUMN(AM23),0)</f>
        <v>2995503</v>
      </c>
      <c r="BM22" s="7">
        <f>VLOOKUP("*Северо-Западный*",[1]итого!$1:$1048576,COLUMN(AN23),0)</f>
        <v>2995638</v>
      </c>
      <c r="BN22" s="7">
        <f>VLOOKUP("*Северо-Западный*",[1]итого!$1:$1048576,COLUMN(AO23),0)</f>
        <v>2970493</v>
      </c>
      <c r="BO22" s="7">
        <f>VLOOKUP("*Северо-Западный*",[1]итого!$1:$1048576,COLUMN(AP23),0)</f>
        <v>2962384</v>
      </c>
      <c r="BP22" s="7">
        <f>VLOOKUP("*Северо-Западный*",[1]итого!$1:$1048576,COLUMN(AQ23),0)</f>
        <v>2973818</v>
      </c>
      <c r="BQ22" s="7">
        <f>VLOOKUP("*Северо-Западный*",[1]итого!$1:$1048576,COLUMN(AR23),0)</f>
        <v>3001326</v>
      </c>
      <c r="BR22" s="7">
        <f>VLOOKUP("*Северо-Западный*",[1]итого!$1:$1048576,COLUMN(AS23),0)</f>
        <v>3028395</v>
      </c>
      <c r="BS22" s="7">
        <f>VLOOKUP("*Северо-Западный*",[1]итого!$1:$1048576,COLUMN(AT23),0)</f>
        <v>3073462</v>
      </c>
      <c r="BT22" s="7">
        <f>VLOOKUP("*Северо-Западный*",[1]итого!$1:$1048576,COLUMN(AU23),0)</f>
        <v>3098700</v>
      </c>
      <c r="BU22" s="7">
        <f>VLOOKUP("*Северо-Западный*",[1]итого!$1:$1048576,COLUMN(AV23),0)</f>
        <v>3129777</v>
      </c>
      <c r="BV22" s="7">
        <f>VLOOKUP("*Северо-Западный*",[1]итого!$1:$1048576,COLUMN(AW23),0)</f>
        <v>3162898</v>
      </c>
      <c r="BW22" s="7">
        <f>VLOOKUP("*Северо-Западный*",[1]итого!$1:$1048576,COLUMN(AX23),0)</f>
        <v>3175614</v>
      </c>
      <c r="BX22" s="7">
        <f>VLOOKUP("*Северо-Западный*",[1]итого!$1:$1048576,COLUMN(AY23),0)</f>
        <v>3201331</v>
      </c>
      <c r="BY22" s="7">
        <f>VLOOKUP("*Северо-Западный*",[1]итого!$1:$1048576,COLUMN(AZ23),0)</f>
        <v>3248073</v>
      </c>
      <c r="BZ22" s="7">
        <f>VLOOKUP("*Северо-Западный*",[1]итого!$1:$1048576,COLUMN(BA23),0)</f>
        <v>3297739</v>
      </c>
      <c r="CA22" s="7">
        <f>VLOOKUP("*Северо-Западный*",[1]итого!$1:$1048576,COLUMN(BB23),0)</f>
        <v>3353581</v>
      </c>
      <c r="CB22" s="7">
        <f>VLOOKUP("*Северо-Западный*",[1]итого!$1:$1048576,COLUMN(BC23),0)</f>
        <v>3410821</v>
      </c>
      <c r="CC22" s="7">
        <f>VLOOKUP("*Северо-Западный*",[1]итого!$1:$1048576,COLUMN(BD23),0)</f>
        <v>3459791</v>
      </c>
      <c r="CD22" s="7">
        <f>VLOOKUP("*Северо-Западный*",[1]итого!$1:$1048576,COLUMN(BE23),0)</f>
        <v>3555302</v>
      </c>
      <c r="CE22" s="7">
        <f>VLOOKUP("*Северо-Западный*",[1]итого!$1:$1048576,COLUMN(BF23),0)</f>
        <v>3645263</v>
      </c>
      <c r="CF22" s="7">
        <f>VLOOKUP("*Северо-Западный*",[1]итого!$1:$1048576,COLUMN(BG23),0)</f>
        <v>3714538</v>
      </c>
      <c r="CG22" s="7">
        <f>VLOOKUP("*Северо-Западный*",[1]итого!$1:$1048576,COLUMN(BH23),0)</f>
        <v>3755158</v>
      </c>
      <c r="CH22" s="7">
        <f>VLOOKUP("*Северо-Западный*",[1]итого!$1:$1048576,COLUMN(BI23),0)</f>
        <v>3752053</v>
      </c>
      <c r="CI22" s="7">
        <f>VLOOKUP("*Северо-Западный*",[1]итого!$1:$1048576,COLUMN(BJ23),0)</f>
        <v>3770537</v>
      </c>
      <c r="CJ22" s="7">
        <f>VLOOKUP("*Северо-Западный*",[1]итого!$1:$1048576,COLUMN(BK23),0)</f>
        <v>3795188</v>
      </c>
      <c r="CK22" s="7">
        <f>VLOOKUP("*Северо-Западный*",[1]итого!$1:$1048576,COLUMN(BL23),0)</f>
        <v>3855079</v>
      </c>
      <c r="CL22" s="7">
        <f>VLOOKUP("*Северо-Западный*",[1]итого!$1:$1048576,COLUMN(BM23),0)</f>
        <v>3892641</v>
      </c>
      <c r="CM22" s="7">
        <f>VLOOKUP("*Северо-Западный*",[1]итого!$1:$1048576,COLUMN(BN23),0)</f>
        <v>3938740</v>
      </c>
      <c r="CN22" s="7">
        <f>VLOOKUP("*Северо-Западный*",[1]итого!$1:$1048576,COLUMN(BO23),0)</f>
        <v>4015300</v>
      </c>
      <c r="CO22" s="7">
        <f>VLOOKUP("*Северо-Западный*",[1]итого!$1:$1048576,COLUMN(BP23),0)</f>
        <v>4010421</v>
      </c>
      <c r="CP22" s="7">
        <f>VLOOKUP("*Северо-Западный*",[1]итого!$1:$1048576,COLUMN(BQ23),0)</f>
        <v>4042399</v>
      </c>
      <c r="CQ22" s="7">
        <f>VLOOKUP("*Северо-Западный*",[1]итого!$1:$1048576,COLUMN(BR23),0)</f>
        <v>4039781</v>
      </c>
      <c r="CR22" s="7">
        <f>VLOOKUP("*Северо-Западный*",[1]итого!$1:$1048576,COLUMN(BS23),0)</f>
        <v>3999055</v>
      </c>
      <c r="CS22" s="7">
        <f>VLOOKUP("*Северо-Западный*",[1]итого!$1:$1048576,COLUMN(BT23),0)</f>
        <v>3912936</v>
      </c>
      <c r="CT22" s="7">
        <f>VLOOKUP("*Северо-Западный*",[1]итого!$1:$1048576,COLUMN(BU23),0)</f>
        <v>3850036</v>
      </c>
      <c r="CU22" s="7">
        <f>VLOOKUP("*Северо-Западный*",[1]итого!$1:$1048576,COLUMN(BV23),0)</f>
        <v>3836755</v>
      </c>
      <c r="CV22" s="7">
        <f>VLOOKUP("*Северо-Западный*",[1]итого!$1:$1048576,COLUMN(BW23),0)</f>
        <v>3823161</v>
      </c>
      <c r="CW22" s="7">
        <f>VLOOKUP("*Северо-Западный*",[1]итого!$1:$1048576,COLUMN(BX23),0)</f>
        <v>3822527</v>
      </c>
      <c r="CX22" s="7">
        <f>VLOOKUP("*Северо-Западный*",[1]итого!$1:$1048576,COLUMN(BY23),0)</f>
        <v>3827040</v>
      </c>
      <c r="CY22" s="7">
        <f>VLOOKUP("*Северо-Западный*",[1]итого!$1:$1048576,COLUMN(BZ23),0)</f>
        <v>3841077</v>
      </c>
      <c r="CZ22" s="7">
        <f>VLOOKUP("*Северо-Западный*",[1]итого!$1:$1048576,COLUMN(CA23),0)</f>
        <v>3847237</v>
      </c>
      <c r="DA22" s="7">
        <f>VLOOKUP("*Северо-Западный*",[1]итого!$1:$1048576,COLUMN(CB23),0)</f>
        <v>3838782</v>
      </c>
      <c r="DB22" s="7">
        <f>VLOOKUP("*Северо-Западный*",[1]итого!$1:$1048576,COLUMN(CC23),0)</f>
        <v>3872592</v>
      </c>
      <c r="DC22" s="7">
        <f>VLOOKUP("*Северо-Западный*",[1]итого!$1:$1048576,COLUMN(CD23),0)</f>
        <v>3904403</v>
      </c>
      <c r="DD22" s="7">
        <f>VLOOKUP("*Северо-Западный*",[1]итого!$1:$1048576,COLUMN(CE23),0)</f>
        <v>3940289</v>
      </c>
      <c r="DE22" s="7">
        <f>VLOOKUP("*Северо-Западный*",[1]итого!$1:$1048576,COLUMN(CF23),0)</f>
        <v>3965178</v>
      </c>
      <c r="DF22" s="7">
        <f>VLOOKUP("*Северо-Западный*",[1]итого!$1:$1048576,COLUMN(CG23),0)</f>
        <v>3990251</v>
      </c>
    </row>
    <row r="23" spans="1:110" x14ac:dyDescent="0.25">
      <c r="A23" s="8" t="s">
        <v>21</v>
      </c>
      <c r="B23" s="7">
        <v>53986.186000000002</v>
      </c>
      <c r="C23" s="7">
        <v>53802.144</v>
      </c>
      <c r="D23" s="7">
        <v>53806.561000000002</v>
      </c>
      <c r="E23" s="7">
        <v>54143.605000000003</v>
      </c>
      <c r="F23" s="7">
        <v>54503.921000000002</v>
      </c>
      <c r="G23" s="7">
        <v>54728.540999999997</v>
      </c>
      <c r="H23" s="7">
        <v>55138.95</v>
      </c>
      <c r="I23" s="7">
        <v>55662.233</v>
      </c>
      <c r="J23" s="7">
        <v>56150.669000000002</v>
      </c>
      <c r="K23" s="7">
        <v>56534.663999999997</v>
      </c>
      <c r="L23" s="7">
        <v>57041</v>
      </c>
      <c r="M23" s="7">
        <v>57733.574000000001</v>
      </c>
      <c r="N23" s="7">
        <v>58417.544000000002</v>
      </c>
      <c r="O23" s="7">
        <v>58982.148999999998</v>
      </c>
      <c r="P23" s="7">
        <v>59371.62</v>
      </c>
      <c r="Q23" s="7">
        <v>60070.123</v>
      </c>
      <c r="R23" s="7">
        <v>61068.38</v>
      </c>
      <c r="S23" s="7">
        <v>62257.222999999998</v>
      </c>
      <c r="T23" s="7">
        <v>63194.832999999999</v>
      </c>
      <c r="U23" s="7">
        <v>64143.593999999997</v>
      </c>
      <c r="V23" s="7">
        <v>65354.23</v>
      </c>
      <c r="W23" s="7">
        <v>66530.831000000006</v>
      </c>
      <c r="X23" s="7">
        <v>67939.245999999999</v>
      </c>
      <c r="Y23" s="7">
        <v>69322.539999999994</v>
      </c>
      <c r="Z23" s="7">
        <v>69540.298999999999</v>
      </c>
      <c r="AA23" s="7">
        <f>VLOOKUP("*Карелия*",[1]итого!$1:$1048576,COLUMN(B24),0)</f>
        <v>70226</v>
      </c>
      <c r="AB23" s="7">
        <f>VLOOKUP("*Карелия*",[1]итого!$1:$1048576,COLUMN(C24),0)</f>
        <v>70981</v>
      </c>
      <c r="AC23" s="7">
        <f>VLOOKUP("*Карелия*",[1]итого!$1:$1048576,COLUMN(D24),0)</f>
        <v>71792</v>
      </c>
      <c r="AD23" s="7">
        <f>VLOOKUP("*Карелия*",[1]итого!$1:$1048576,COLUMN(E24),0)</f>
        <v>73214</v>
      </c>
      <c r="AE23" s="7">
        <f>VLOOKUP("*Карелия*",[1]итого!$1:$1048576,COLUMN(F24),0)</f>
        <v>74211</v>
      </c>
      <c r="AF23" s="7">
        <f>VLOOKUP("*Карелия*",[1]итого!$1:$1048576,COLUMN(G24),0)</f>
        <v>74968</v>
      </c>
      <c r="AG23" s="7">
        <f>VLOOKUP("*Карелия*",[1]итого!$1:$1048576,COLUMN(H24),0)</f>
        <v>75694</v>
      </c>
      <c r="AH23" s="7">
        <f>VLOOKUP("*Карелия*",[1]итого!$1:$1048576,COLUMN(I24),0)</f>
        <v>76887</v>
      </c>
      <c r="AI23" s="7">
        <f>VLOOKUP("*Карелия*",[1]итого!$1:$1048576,COLUMN(J24),0)</f>
        <v>78342</v>
      </c>
      <c r="AJ23" s="7">
        <f>VLOOKUP("*Карелия*",[1]итого!$1:$1048576,COLUMN(K24),0)</f>
        <v>78710</v>
      </c>
      <c r="AK23" s="7">
        <f>VLOOKUP("*Карелия*",[1]итого!$1:$1048576,COLUMN(L24),0)</f>
        <v>79585</v>
      </c>
      <c r="AL23" s="7">
        <f>VLOOKUP("*Карелия*",[1]итого!$1:$1048576,COLUMN(M24),0)</f>
        <v>80495</v>
      </c>
      <c r="AM23" s="7">
        <f>VLOOKUP("*Карелия*",[1]итого!$1:$1048576,COLUMN(N24),0)</f>
        <v>80895</v>
      </c>
      <c r="AN23" s="7">
        <f>VLOOKUP("*Карелия*",[1]итого!$1:$1048576,COLUMN(O24),0)</f>
        <v>81653</v>
      </c>
      <c r="AO23" s="7">
        <f>VLOOKUP("*Карелия*",[1]итого!$1:$1048576,COLUMN(P24),0)</f>
        <v>82691</v>
      </c>
      <c r="AP23" s="7">
        <f>VLOOKUP("*Карелия*",[1]итого!$1:$1048576,COLUMN(Q24),0)</f>
        <v>82032</v>
      </c>
      <c r="AQ23" s="7">
        <f>VLOOKUP("*Карелия*",[1]итого!$1:$1048576,COLUMN(R24),0)</f>
        <v>82639</v>
      </c>
      <c r="AR23" s="7">
        <f>VLOOKUP("*Карелия*",[1]итого!$1:$1048576,COLUMN(S24),0)</f>
        <v>83590</v>
      </c>
      <c r="AS23" s="7">
        <f>VLOOKUP("*Карелия*",[1]итого!$1:$1048576,COLUMN(T24),0)</f>
        <v>84822</v>
      </c>
      <c r="AT23" s="7">
        <f>VLOOKUP("*Карелия*",[1]итого!$1:$1048576,COLUMN(U24),0)</f>
        <v>86258</v>
      </c>
      <c r="AU23" s="7">
        <f>VLOOKUP("*Карелия*",[1]итого!$1:$1048576,COLUMN(V24),0)</f>
        <v>87821</v>
      </c>
      <c r="AV23" s="7">
        <f>VLOOKUP("*Карелия*",[1]итого!$1:$1048576,COLUMN(W24),0)</f>
        <v>89413</v>
      </c>
      <c r="AW23" s="7">
        <f>VLOOKUP("*Карелия*",[1]итого!$1:$1048576,COLUMN(X24),0)</f>
        <v>89427</v>
      </c>
      <c r="AX23" s="7">
        <f>VLOOKUP("*Карелия*",[1]итого!$1:$1048576,COLUMN(Y24),0)</f>
        <v>89952</v>
      </c>
      <c r="AY23" s="7">
        <f>VLOOKUP("*Карелия*",[1]итого!$1:$1048576,COLUMN(Z24),0)</f>
        <v>90265</v>
      </c>
      <c r="AZ23" s="7">
        <f>VLOOKUP("*Карелия*",[1]итого!$1:$1048576,COLUMN(AA24),0)</f>
        <v>91135</v>
      </c>
      <c r="BA23" s="7">
        <f>VLOOKUP("*Карелия*",[1]итого!$1:$1048576,COLUMN(AB24),0)</f>
        <v>92715</v>
      </c>
      <c r="BB23" s="7">
        <f>VLOOKUP("*Карелия*",[1]итого!$1:$1048576,COLUMN(AC24),0)</f>
        <v>94382</v>
      </c>
      <c r="BC23" s="7">
        <f>VLOOKUP("*Карелия*",[1]итого!$1:$1048576,COLUMN(AD24),0)</f>
        <v>96230</v>
      </c>
      <c r="BD23" s="7">
        <f>VLOOKUP("*Карелия*",[1]итого!$1:$1048576,COLUMN(AE24),0)</f>
        <v>98271</v>
      </c>
      <c r="BE23" s="7">
        <f>VLOOKUP("*Карелия*",[1]итого!$1:$1048576,COLUMN(AF24),0)</f>
        <v>99606</v>
      </c>
      <c r="BF23" s="7">
        <f>VLOOKUP("*Карелия*",[1]итого!$1:$1048576,COLUMN(AG24),0)</f>
        <v>101205</v>
      </c>
      <c r="BG23" s="7">
        <f>VLOOKUP("*Карелия*",[1]итого!$1:$1048576,COLUMN(AH24),0)</f>
        <v>102517</v>
      </c>
      <c r="BH23" s="7">
        <f>VLOOKUP("*Карелия*",[1]итого!$1:$1048576,COLUMN(AI24),0)</f>
        <v>104165</v>
      </c>
      <c r="BI23" s="7">
        <f>VLOOKUP("*Карелия*",[1]итого!$1:$1048576,COLUMN(AJ24),0)</f>
        <v>105221</v>
      </c>
      <c r="BJ23" s="7">
        <f>VLOOKUP("*Карелия*",[1]итого!$1:$1048576,COLUMN(AK24),0)</f>
        <v>106087</v>
      </c>
      <c r="BK23" s="7">
        <f>VLOOKUP("*Карелия*",[1]итого!$1:$1048576,COLUMN(AL24),0)</f>
        <v>106784</v>
      </c>
      <c r="BL23" s="7">
        <f>VLOOKUP("*Карелия*",[1]итого!$1:$1048576,COLUMN(AM24),0)</f>
        <v>108088</v>
      </c>
      <c r="BM23" s="7">
        <f>VLOOKUP("*Карелия*",[1]итого!$1:$1048576,COLUMN(AN24),0)</f>
        <v>107709</v>
      </c>
      <c r="BN23" s="7">
        <f>VLOOKUP("*Карелия*",[1]итого!$1:$1048576,COLUMN(AO24),0)</f>
        <v>106646</v>
      </c>
      <c r="BO23" s="7">
        <f>VLOOKUP("*Карелия*",[1]итого!$1:$1048576,COLUMN(AP24),0)</f>
        <v>106031</v>
      </c>
      <c r="BP23" s="7">
        <f>VLOOKUP("*Карелия*",[1]итого!$1:$1048576,COLUMN(AQ24),0)</f>
        <v>105956</v>
      </c>
      <c r="BQ23" s="7">
        <f>VLOOKUP("*Карелия*",[1]итого!$1:$1048576,COLUMN(AR24),0)</f>
        <v>106508</v>
      </c>
      <c r="BR23" s="7">
        <f>VLOOKUP("*Карелия*",[1]итого!$1:$1048576,COLUMN(AS24),0)</f>
        <v>106825</v>
      </c>
      <c r="BS23" s="7">
        <f>VLOOKUP("*Карелия*",[1]итого!$1:$1048576,COLUMN(AT24),0)</f>
        <v>108370</v>
      </c>
      <c r="BT23" s="7">
        <f>VLOOKUP("*Карелия*",[1]итого!$1:$1048576,COLUMN(AU24),0)</f>
        <v>109288</v>
      </c>
      <c r="BU23" s="7">
        <f>VLOOKUP("*Карелия*",[1]итого!$1:$1048576,COLUMN(AV24),0)</f>
        <v>111648</v>
      </c>
      <c r="BV23" s="7">
        <f>VLOOKUP("*Карелия*",[1]итого!$1:$1048576,COLUMN(AW24),0)</f>
        <v>113608</v>
      </c>
      <c r="BW23" s="7">
        <f>VLOOKUP("*Карелия*",[1]итого!$1:$1048576,COLUMN(AX24),0)</f>
        <v>114064</v>
      </c>
      <c r="BX23" s="7">
        <f>VLOOKUP("*Карелия*",[1]итого!$1:$1048576,COLUMN(AY24),0)</f>
        <v>114668</v>
      </c>
      <c r="BY23" s="7">
        <f>VLOOKUP("*Карелия*",[1]итого!$1:$1048576,COLUMN(AZ24),0)</f>
        <v>115182</v>
      </c>
      <c r="BZ23" s="7">
        <f>VLOOKUP("*Карелия*",[1]итого!$1:$1048576,COLUMN(BA24),0)</f>
        <v>116652</v>
      </c>
      <c r="CA23" s="7">
        <f>VLOOKUP("*Карелия*",[1]итого!$1:$1048576,COLUMN(BB24),0)</f>
        <v>118967</v>
      </c>
      <c r="CB23" s="7">
        <f>VLOOKUP("*Карелия*",[1]итого!$1:$1048576,COLUMN(BC24),0)</f>
        <v>120885</v>
      </c>
      <c r="CC23" s="7">
        <f>VLOOKUP("*Карелия*",[1]итого!$1:$1048576,COLUMN(BD24),0)</f>
        <v>122449</v>
      </c>
      <c r="CD23" s="7">
        <f>VLOOKUP("*Карелия*",[1]итого!$1:$1048576,COLUMN(BE24),0)</f>
        <v>125799</v>
      </c>
      <c r="CE23" s="7">
        <f>VLOOKUP("*Карелия*",[1]итого!$1:$1048576,COLUMN(BF24),0)</f>
        <v>128979</v>
      </c>
      <c r="CF23" s="7">
        <f>VLOOKUP("*Карелия*",[1]итого!$1:$1048576,COLUMN(BG24),0)</f>
        <v>131368</v>
      </c>
      <c r="CG23" s="7">
        <f>VLOOKUP("*Карелия*",[1]итого!$1:$1048576,COLUMN(BH24),0)</f>
        <v>132660</v>
      </c>
      <c r="CH23" s="7">
        <f>VLOOKUP("*Карелия*",[1]итого!$1:$1048576,COLUMN(BI24),0)</f>
        <v>131956</v>
      </c>
      <c r="CI23" s="7">
        <f>VLOOKUP("*Карелия*",[1]итого!$1:$1048576,COLUMN(BJ24),0)</f>
        <v>131066</v>
      </c>
      <c r="CJ23" s="7">
        <f>VLOOKUP("*Карелия*",[1]итого!$1:$1048576,COLUMN(BK24),0)</f>
        <v>131772</v>
      </c>
      <c r="CK23" s="7">
        <f>VLOOKUP("*Карелия*",[1]итого!$1:$1048576,COLUMN(BL24),0)</f>
        <v>133371</v>
      </c>
      <c r="CL23" s="7">
        <f>VLOOKUP("*Карелия*",[1]итого!$1:$1048576,COLUMN(BM24),0)</f>
        <v>135014</v>
      </c>
      <c r="CM23" s="7">
        <f>VLOOKUP("*Карелия*",[1]итого!$1:$1048576,COLUMN(BN24),0)</f>
        <v>137239</v>
      </c>
      <c r="CN23" s="7">
        <f>VLOOKUP("*Карелия*",[1]итого!$1:$1048576,COLUMN(BO24),0)</f>
        <v>139847</v>
      </c>
      <c r="CO23" s="7">
        <f>VLOOKUP("*Карелия*",[1]итого!$1:$1048576,COLUMN(BP24),0)</f>
        <v>139911</v>
      </c>
      <c r="CP23" s="7">
        <f>VLOOKUP("*Карелия*",[1]итого!$1:$1048576,COLUMN(BQ24),0)</f>
        <v>140909</v>
      </c>
      <c r="CQ23" s="7">
        <f>VLOOKUP("*Карелия*",[1]итого!$1:$1048576,COLUMN(BR24),0)</f>
        <v>140618</v>
      </c>
      <c r="CR23" s="7">
        <f>VLOOKUP("*Карелия*",[1]итого!$1:$1048576,COLUMN(BS24),0)</f>
        <v>140315</v>
      </c>
      <c r="CS23" s="7">
        <f>VLOOKUP("*Карелия*",[1]итого!$1:$1048576,COLUMN(BT24),0)</f>
        <v>135249</v>
      </c>
      <c r="CT23" s="7">
        <f>VLOOKUP("*Карелия*",[1]итого!$1:$1048576,COLUMN(BU24),0)</f>
        <v>132391</v>
      </c>
      <c r="CU23" s="7">
        <f>VLOOKUP("*Карелия*",[1]итого!$1:$1048576,COLUMN(BV24),0)</f>
        <v>129984</v>
      </c>
      <c r="CV23" s="7">
        <f>VLOOKUP("*Карелия*",[1]итого!$1:$1048576,COLUMN(BW24),0)</f>
        <v>129094</v>
      </c>
      <c r="CW23" s="7">
        <f>VLOOKUP("*Карелия*",[1]итого!$1:$1048576,COLUMN(BX24),0)</f>
        <v>128730</v>
      </c>
      <c r="CX23" s="7">
        <f>VLOOKUP("*Карелия*",[1]итого!$1:$1048576,COLUMN(BY24),0)</f>
        <v>128538</v>
      </c>
      <c r="CY23" s="7">
        <f>VLOOKUP("*Карелия*",[1]итого!$1:$1048576,COLUMN(BZ24),0)</f>
        <v>128720</v>
      </c>
      <c r="CZ23" s="7">
        <f>VLOOKUP("*Карелия*",[1]итого!$1:$1048576,COLUMN(CA24),0)</f>
        <v>127844</v>
      </c>
      <c r="DA23" s="7">
        <f>VLOOKUP("*Карелия*",[1]итого!$1:$1048576,COLUMN(CB24),0)</f>
        <v>127147</v>
      </c>
      <c r="DB23" s="7">
        <f>VLOOKUP("*Карелия*",[1]итого!$1:$1048576,COLUMN(CC24),0)</f>
        <v>127842</v>
      </c>
      <c r="DC23" s="7">
        <f>VLOOKUP("*Карелия*",[1]итого!$1:$1048576,COLUMN(CD24),0)</f>
        <v>128277</v>
      </c>
      <c r="DD23" s="7">
        <f>VLOOKUP("*Карелия*",[1]итого!$1:$1048576,COLUMN(CE24),0)</f>
        <v>129134</v>
      </c>
      <c r="DE23" s="7">
        <f>VLOOKUP("*Карелия*",[1]итого!$1:$1048576,COLUMN(CF24),0)</f>
        <v>129425</v>
      </c>
      <c r="DF23" s="7">
        <f>VLOOKUP("*Карелия*",[1]итого!$1:$1048576,COLUMN(CG24),0)</f>
        <v>129389</v>
      </c>
    </row>
    <row r="24" spans="1:110" x14ac:dyDescent="0.25">
      <c r="A24" s="8" t="s">
        <v>22</v>
      </c>
      <c r="B24" s="7">
        <v>90939.945999999996</v>
      </c>
      <c r="C24" s="7">
        <v>90336.483999999997</v>
      </c>
      <c r="D24" s="7">
        <v>90191.406000000003</v>
      </c>
      <c r="E24" s="7">
        <v>90368.634000000005</v>
      </c>
      <c r="F24" s="7">
        <v>90833.853000000003</v>
      </c>
      <c r="G24" s="7">
        <v>90280.284</v>
      </c>
      <c r="H24" s="7">
        <v>90846.356</v>
      </c>
      <c r="I24" s="7">
        <v>91923.256999999998</v>
      </c>
      <c r="J24" s="7">
        <v>93165.285000000003</v>
      </c>
      <c r="K24" s="7">
        <v>94268.159</v>
      </c>
      <c r="L24" s="7">
        <v>95322.808000000005</v>
      </c>
      <c r="M24" s="7">
        <v>96444.289000000004</v>
      </c>
      <c r="N24" s="7">
        <v>97733.191999999995</v>
      </c>
      <c r="O24" s="7">
        <v>98389.176999999996</v>
      </c>
      <c r="P24" s="7">
        <v>98648.641000000003</v>
      </c>
      <c r="Q24" s="7">
        <v>99424.195000000007</v>
      </c>
      <c r="R24" s="7">
        <v>100778.57799999999</v>
      </c>
      <c r="S24" s="7">
        <v>102180.671</v>
      </c>
      <c r="T24" s="7">
        <v>103824.969</v>
      </c>
      <c r="U24" s="7">
        <v>105926.23699999999</v>
      </c>
      <c r="V24" s="7">
        <v>108226.167</v>
      </c>
      <c r="W24" s="7">
        <v>110021.399</v>
      </c>
      <c r="X24" s="7">
        <v>112056.82399999999</v>
      </c>
      <c r="Y24" s="7">
        <v>113942.505</v>
      </c>
      <c r="Z24" s="7">
        <v>114331.52499999999</v>
      </c>
      <c r="AA24" s="7">
        <f>VLOOKUP("*Коми*",[1]итого!$1:$1048576,COLUMN(B25),0)</f>
        <v>114957</v>
      </c>
      <c r="AB24" s="7">
        <f>VLOOKUP("*Коми*",[1]итого!$1:$1048576,COLUMN(C25),0)</f>
        <v>115794</v>
      </c>
      <c r="AC24" s="7">
        <f>VLOOKUP("*Коми*",[1]итого!$1:$1048576,COLUMN(D25),0)</f>
        <v>116927</v>
      </c>
      <c r="AD24" s="7">
        <f>VLOOKUP("*Коми*",[1]итого!$1:$1048576,COLUMN(E25),0)</f>
        <v>118638</v>
      </c>
      <c r="AE24" s="7">
        <f>VLOOKUP("*Коми*",[1]итого!$1:$1048576,COLUMN(F25),0)</f>
        <v>119974</v>
      </c>
      <c r="AF24" s="7">
        <f>VLOOKUP("*Коми*",[1]итого!$1:$1048576,COLUMN(G25),0)</f>
        <v>121331</v>
      </c>
      <c r="AG24" s="7">
        <f>VLOOKUP("*Коми*",[1]итого!$1:$1048576,COLUMN(H25),0)</f>
        <v>122723</v>
      </c>
      <c r="AH24" s="7">
        <f>VLOOKUP("*Коми*",[1]итого!$1:$1048576,COLUMN(I25),0)</f>
        <v>125099</v>
      </c>
      <c r="AI24" s="7">
        <f>VLOOKUP("*Коми*",[1]итого!$1:$1048576,COLUMN(J25),0)</f>
        <v>126942</v>
      </c>
      <c r="AJ24" s="7">
        <f>VLOOKUP("*Коми*",[1]итого!$1:$1048576,COLUMN(K25),0)</f>
        <v>127804</v>
      </c>
      <c r="AK24" s="7">
        <f>VLOOKUP("*Коми*",[1]итого!$1:$1048576,COLUMN(L25),0)</f>
        <v>129254</v>
      </c>
      <c r="AL24" s="7">
        <f>VLOOKUP("*Коми*",[1]итого!$1:$1048576,COLUMN(M25),0)</f>
        <v>130118</v>
      </c>
      <c r="AM24" s="7">
        <f>VLOOKUP("*Коми*",[1]итого!$1:$1048576,COLUMN(N25),0)</f>
        <v>130555</v>
      </c>
      <c r="AN24" s="7">
        <f>VLOOKUP("*Коми*",[1]итого!$1:$1048576,COLUMN(O25),0)</f>
        <v>131406</v>
      </c>
      <c r="AO24" s="7">
        <f>VLOOKUP("*Коми*",[1]итого!$1:$1048576,COLUMN(P25),0)</f>
        <v>132705</v>
      </c>
      <c r="AP24" s="7">
        <f>VLOOKUP("*Коми*",[1]итого!$1:$1048576,COLUMN(Q25),0)</f>
        <v>131161</v>
      </c>
      <c r="AQ24" s="7">
        <f>VLOOKUP("*Коми*",[1]итого!$1:$1048576,COLUMN(R25),0)</f>
        <v>131235</v>
      </c>
      <c r="AR24" s="7">
        <f>VLOOKUP("*Коми*",[1]итого!$1:$1048576,COLUMN(S25),0)</f>
        <v>132435</v>
      </c>
      <c r="AS24" s="7">
        <f>VLOOKUP("*Коми*",[1]итого!$1:$1048576,COLUMN(T25),0)</f>
        <v>134669</v>
      </c>
      <c r="AT24" s="7">
        <f>VLOOKUP("*Коми*",[1]итого!$1:$1048576,COLUMN(U25),0)</f>
        <v>137524</v>
      </c>
      <c r="AU24" s="7">
        <f>VLOOKUP("*Коми*",[1]итого!$1:$1048576,COLUMN(V25),0)</f>
        <v>139897</v>
      </c>
      <c r="AV24" s="7">
        <f>VLOOKUP("*Коми*",[1]итого!$1:$1048576,COLUMN(W25),0)</f>
        <v>142386</v>
      </c>
      <c r="AW24" s="7">
        <f>VLOOKUP("*Коми*",[1]итого!$1:$1048576,COLUMN(X25),0)</f>
        <v>143213</v>
      </c>
      <c r="AX24" s="7">
        <f>VLOOKUP("*Коми*",[1]итого!$1:$1048576,COLUMN(Y25),0)</f>
        <v>143594</v>
      </c>
      <c r="AY24" s="7">
        <f>VLOOKUP("*Коми*",[1]итого!$1:$1048576,COLUMN(Z25),0)</f>
        <v>143802</v>
      </c>
      <c r="AZ24" s="7">
        <f>VLOOKUP("*Коми*",[1]итого!$1:$1048576,COLUMN(AA25),0)</f>
        <v>144749</v>
      </c>
      <c r="BA24" s="7">
        <f>VLOOKUP("*Коми*",[1]итого!$1:$1048576,COLUMN(AB25),0)</f>
        <v>146967</v>
      </c>
      <c r="BB24" s="7">
        <f>VLOOKUP("*Коми*",[1]итого!$1:$1048576,COLUMN(AC25),0)</f>
        <v>149508</v>
      </c>
      <c r="BC24" s="7">
        <f>VLOOKUP("*Коми*",[1]итого!$1:$1048576,COLUMN(AD25),0)</f>
        <v>151388</v>
      </c>
      <c r="BD24" s="7">
        <f>VLOOKUP("*Коми*",[1]итого!$1:$1048576,COLUMN(AE25),0)</f>
        <v>154144</v>
      </c>
      <c r="BE24" s="7">
        <f>VLOOKUP("*Коми*",[1]итого!$1:$1048576,COLUMN(AF25),0)</f>
        <v>156362</v>
      </c>
      <c r="BF24" s="7">
        <f>VLOOKUP("*Коми*",[1]итого!$1:$1048576,COLUMN(AG25),0)</f>
        <v>159085</v>
      </c>
      <c r="BG24" s="7">
        <f>VLOOKUP("*Коми*",[1]итого!$1:$1048576,COLUMN(AH25),0)</f>
        <v>161013</v>
      </c>
      <c r="BH24" s="7">
        <f>VLOOKUP("*Коми*",[1]итого!$1:$1048576,COLUMN(AI25),0)</f>
        <v>162069</v>
      </c>
      <c r="BI24" s="7">
        <f>VLOOKUP("*Коми*",[1]итого!$1:$1048576,COLUMN(AJ25),0)</f>
        <v>163049</v>
      </c>
      <c r="BJ24" s="7">
        <f>VLOOKUP("*Коми*",[1]итого!$1:$1048576,COLUMN(AK25),0)</f>
        <v>164515</v>
      </c>
      <c r="BK24" s="7">
        <f>VLOOKUP("*Коми*",[1]итого!$1:$1048576,COLUMN(AL25),0)</f>
        <v>164976</v>
      </c>
      <c r="BL24" s="7">
        <f>VLOOKUP("*Коми*",[1]итого!$1:$1048576,COLUMN(AM25),0)</f>
        <v>166255</v>
      </c>
      <c r="BM24" s="7">
        <f>VLOOKUP("*Коми*",[1]итого!$1:$1048576,COLUMN(AN25),0)</f>
        <v>165580</v>
      </c>
      <c r="BN24" s="7">
        <f>VLOOKUP("*Коми*",[1]итого!$1:$1048576,COLUMN(AO25),0)</f>
        <v>163611</v>
      </c>
      <c r="BO24" s="7">
        <f>VLOOKUP("*Коми*",[1]итого!$1:$1048576,COLUMN(AP25),0)</f>
        <v>162670</v>
      </c>
      <c r="BP24" s="7">
        <f>VLOOKUP("*Коми*",[1]итого!$1:$1048576,COLUMN(AQ25),0)</f>
        <v>162578</v>
      </c>
      <c r="BQ24" s="7">
        <f>VLOOKUP("*Коми*",[1]итого!$1:$1048576,COLUMN(AR25),0)</f>
        <v>163774</v>
      </c>
      <c r="BR24" s="7">
        <f>VLOOKUP("*Коми*",[1]итого!$1:$1048576,COLUMN(AS25),0)</f>
        <v>165139</v>
      </c>
      <c r="BS24" s="7">
        <f>VLOOKUP("*Коми*",[1]итого!$1:$1048576,COLUMN(AT25),0)</f>
        <v>167147</v>
      </c>
      <c r="BT24" s="7">
        <f>VLOOKUP("*Коми*",[1]итого!$1:$1048576,COLUMN(AU25),0)</f>
        <v>168379</v>
      </c>
      <c r="BU24" s="7">
        <f>VLOOKUP("*Коми*",[1]итого!$1:$1048576,COLUMN(AV25),0)</f>
        <v>169862</v>
      </c>
      <c r="BV24" s="7">
        <f>VLOOKUP("*Коми*",[1]итого!$1:$1048576,COLUMN(AW25),0)</f>
        <v>170747</v>
      </c>
      <c r="BW24" s="7">
        <f>VLOOKUP("*Коми*",[1]итого!$1:$1048576,COLUMN(AX25),0)</f>
        <v>170810</v>
      </c>
      <c r="BX24" s="7">
        <f>VLOOKUP("*Коми*",[1]итого!$1:$1048576,COLUMN(AY25),0)</f>
        <v>171765</v>
      </c>
      <c r="BY24" s="7">
        <f>VLOOKUP("*Коми*",[1]итого!$1:$1048576,COLUMN(AZ25),0)</f>
        <v>173608</v>
      </c>
      <c r="BZ24" s="7">
        <f>VLOOKUP("*Коми*",[1]итого!$1:$1048576,COLUMN(BA25),0)</f>
        <v>175335</v>
      </c>
      <c r="CA24" s="7">
        <f>VLOOKUP("*Коми*",[1]итого!$1:$1048576,COLUMN(BB25),0)</f>
        <v>177410</v>
      </c>
      <c r="CB24" s="7">
        <f>VLOOKUP("*Коми*",[1]итого!$1:$1048576,COLUMN(BC25),0)</f>
        <v>180280</v>
      </c>
      <c r="CC24" s="7">
        <f>VLOOKUP("*Коми*",[1]итого!$1:$1048576,COLUMN(BD25),0)</f>
        <v>182796</v>
      </c>
      <c r="CD24" s="7">
        <f>VLOOKUP("*Коми*",[1]итого!$1:$1048576,COLUMN(BE25),0)</f>
        <v>188042</v>
      </c>
      <c r="CE24" s="7">
        <f>VLOOKUP("*Коми*",[1]итого!$1:$1048576,COLUMN(BF25),0)</f>
        <v>191796</v>
      </c>
      <c r="CF24" s="7">
        <f>VLOOKUP("*Коми*",[1]итого!$1:$1048576,COLUMN(BG25),0)</f>
        <v>194619</v>
      </c>
      <c r="CG24" s="7">
        <f>VLOOKUP("*Коми*",[1]итого!$1:$1048576,COLUMN(BH25),0)</f>
        <v>195641</v>
      </c>
      <c r="CH24" s="7">
        <f>VLOOKUP("*Коми*",[1]итого!$1:$1048576,COLUMN(BI25),0)</f>
        <v>193625</v>
      </c>
      <c r="CI24" s="7">
        <f>VLOOKUP("*Коми*",[1]итого!$1:$1048576,COLUMN(BJ25),0)</f>
        <v>193912</v>
      </c>
      <c r="CJ24" s="7">
        <f>VLOOKUP("*Коми*",[1]итого!$1:$1048576,COLUMN(BK25),0)</f>
        <v>194334</v>
      </c>
      <c r="CK24" s="7">
        <f>VLOOKUP("*Коми*",[1]итого!$1:$1048576,COLUMN(BL25),0)</f>
        <v>195867</v>
      </c>
      <c r="CL24" s="7">
        <f>VLOOKUP("*Коми*",[1]итого!$1:$1048576,COLUMN(BM25),0)</f>
        <v>196893</v>
      </c>
      <c r="CM24" s="7">
        <f>VLOOKUP("*Коми*",[1]итого!$1:$1048576,COLUMN(BN25),0)</f>
        <v>197537</v>
      </c>
      <c r="CN24" s="7">
        <f>VLOOKUP("*Коми*",[1]итого!$1:$1048576,COLUMN(BO25),0)</f>
        <v>200759</v>
      </c>
      <c r="CO24" s="7">
        <f>VLOOKUP("*Коми*",[1]итого!$1:$1048576,COLUMN(BP25),0)</f>
        <v>200284</v>
      </c>
      <c r="CP24" s="7">
        <f>VLOOKUP("*Коми*",[1]итого!$1:$1048576,COLUMN(BQ25),0)</f>
        <v>202092</v>
      </c>
      <c r="CQ24" s="7">
        <f>VLOOKUP("*Коми*",[1]итого!$1:$1048576,COLUMN(BR25),0)</f>
        <v>199668</v>
      </c>
      <c r="CR24" s="7">
        <f>VLOOKUP("*Коми*",[1]итого!$1:$1048576,COLUMN(BS25),0)</f>
        <v>199014</v>
      </c>
      <c r="CS24" s="7">
        <f>VLOOKUP("*Коми*",[1]итого!$1:$1048576,COLUMN(BT25),0)</f>
        <v>191265</v>
      </c>
      <c r="CT24" s="7">
        <f>VLOOKUP("*Коми*",[1]итого!$1:$1048576,COLUMN(BU25),0)</f>
        <v>187234</v>
      </c>
      <c r="CU24" s="7">
        <f>VLOOKUP("*Коми*",[1]итого!$1:$1048576,COLUMN(BV25),0)</f>
        <v>182113</v>
      </c>
      <c r="CV24" s="7">
        <f>VLOOKUP("*Коми*",[1]итого!$1:$1048576,COLUMN(BW25),0)</f>
        <v>180653</v>
      </c>
      <c r="CW24" s="7">
        <f>VLOOKUP("*Коми*",[1]итого!$1:$1048576,COLUMN(BX25),0)</f>
        <v>179795</v>
      </c>
      <c r="CX24" s="7">
        <f>VLOOKUP("*Коми*",[1]итого!$1:$1048576,COLUMN(BY25),0)</f>
        <v>179371</v>
      </c>
      <c r="CY24" s="7">
        <f>VLOOKUP("*Коми*",[1]итого!$1:$1048576,COLUMN(BZ25),0)</f>
        <v>179306</v>
      </c>
      <c r="CZ24" s="7">
        <f>VLOOKUP("*Коми*",[1]итого!$1:$1048576,COLUMN(CA25),0)</f>
        <v>178673</v>
      </c>
      <c r="DA24" s="7">
        <f>VLOOKUP("*Коми*",[1]итого!$1:$1048576,COLUMN(CB25),0)</f>
        <v>177993</v>
      </c>
      <c r="DB24" s="7">
        <f>VLOOKUP("*Коми*",[1]итого!$1:$1048576,COLUMN(CC25),0)</f>
        <v>179458</v>
      </c>
      <c r="DC24" s="7">
        <f>VLOOKUP("*Коми*",[1]итого!$1:$1048576,COLUMN(CD25),0)</f>
        <v>179926</v>
      </c>
      <c r="DD24" s="7">
        <f>VLOOKUP("*Коми*",[1]итого!$1:$1048576,COLUMN(CE25),0)</f>
        <v>180765</v>
      </c>
      <c r="DE24" s="7">
        <f>VLOOKUP("*Коми*",[1]итого!$1:$1048576,COLUMN(CF25),0)</f>
        <v>181064</v>
      </c>
      <c r="DF24" s="7">
        <f>VLOOKUP("*Коми*",[1]итого!$1:$1048576,COLUMN(CG25),0)</f>
        <v>180872</v>
      </c>
    </row>
    <row r="25" spans="1:110" x14ac:dyDescent="0.25">
      <c r="A25" s="8" t="s">
        <v>23</v>
      </c>
      <c r="B25" s="7">
        <v>100159.569</v>
      </c>
      <c r="C25" s="7">
        <v>99697.737999999998</v>
      </c>
      <c r="D25" s="7">
        <v>99917.06</v>
      </c>
      <c r="E25" s="7">
        <v>100680.981</v>
      </c>
      <c r="F25" s="7">
        <v>101591.989</v>
      </c>
      <c r="G25" s="7">
        <v>101767.504</v>
      </c>
      <c r="H25" s="7">
        <v>102938.364</v>
      </c>
      <c r="I25" s="7">
        <v>104247.67200000001</v>
      </c>
      <c r="J25" s="7">
        <v>105653.10799999999</v>
      </c>
      <c r="K25" s="7">
        <v>106998.516</v>
      </c>
      <c r="L25" s="7">
        <v>108180.27800000001</v>
      </c>
      <c r="M25" s="7">
        <v>110131.75199999999</v>
      </c>
      <c r="N25" s="7">
        <v>112390.26</v>
      </c>
      <c r="O25" s="7">
        <v>113568.87</v>
      </c>
      <c r="P25" s="7">
        <v>114425.361</v>
      </c>
      <c r="Q25" s="7">
        <v>116111.811</v>
      </c>
      <c r="R25" s="7">
        <v>118124.993</v>
      </c>
      <c r="S25" s="7">
        <v>120343.966</v>
      </c>
      <c r="T25" s="7">
        <v>122331.77499999999</v>
      </c>
      <c r="U25" s="7">
        <v>124437.94100000001</v>
      </c>
      <c r="V25" s="7">
        <v>127286.603</v>
      </c>
      <c r="W25" s="7">
        <v>129586.606</v>
      </c>
      <c r="X25" s="7">
        <v>131524.35699999999</v>
      </c>
      <c r="Y25" s="7">
        <v>134342.52900000001</v>
      </c>
      <c r="Z25" s="7">
        <v>134688.85200000001</v>
      </c>
      <c r="AA25" s="7">
        <f>VLOOKUP("*Архангельская*",[1]итого!$1:$1048576,COLUMN(B26),0)</f>
        <v>135731</v>
      </c>
      <c r="AB25" s="7">
        <f>VLOOKUP("*Архангельская*",[1]итого!$1:$1048576,COLUMN(C26),0)</f>
        <v>137253</v>
      </c>
      <c r="AC25" s="7">
        <f>VLOOKUP("*Архангельская*",[1]итого!$1:$1048576,COLUMN(D26),0)</f>
        <v>139299</v>
      </c>
      <c r="AD25" s="7">
        <f>VLOOKUP("*Архангельская*",[1]итого!$1:$1048576,COLUMN(E26),0)</f>
        <v>141982</v>
      </c>
      <c r="AE25" s="7">
        <f>VLOOKUP("*Архангельская*",[1]итого!$1:$1048576,COLUMN(F26),0)</f>
        <v>143975</v>
      </c>
      <c r="AF25" s="7">
        <f>VLOOKUP("*Архангельская*",[1]итого!$1:$1048576,COLUMN(G26),0)</f>
        <v>145684</v>
      </c>
      <c r="AG25" s="7">
        <f>VLOOKUP("*Архангельская*",[1]итого!$1:$1048576,COLUMN(H26),0)</f>
        <v>147670</v>
      </c>
      <c r="AH25" s="7">
        <f>VLOOKUP("*Архангельская*",[1]итого!$1:$1048576,COLUMN(I26),0)</f>
        <v>150531</v>
      </c>
      <c r="AI25" s="7">
        <f>VLOOKUP("*Архангельская*",[1]итого!$1:$1048576,COLUMN(J26),0)</f>
        <v>153075</v>
      </c>
      <c r="AJ25" s="7">
        <f>VLOOKUP("*Архангельская*",[1]итого!$1:$1048576,COLUMN(K26),0)</f>
        <v>153392</v>
      </c>
      <c r="AK25" s="7">
        <f>VLOOKUP("*Архангельская*",[1]итого!$1:$1048576,COLUMN(L26),0)</f>
        <v>155461</v>
      </c>
      <c r="AL25" s="7">
        <f>VLOOKUP("*Архангельская*",[1]итого!$1:$1048576,COLUMN(M26),0)</f>
        <v>156511</v>
      </c>
      <c r="AM25" s="7">
        <f>VLOOKUP("*Архангельская*",[1]итого!$1:$1048576,COLUMN(N26),0)</f>
        <v>157279</v>
      </c>
      <c r="AN25" s="7">
        <f>VLOOKUP("*Архангельская*",[1]итого!$1:$1048576,COLUMN(O26),0)</f>
        <v>158702</v>
      </c>
      <c r="AO25" s="7">
        <f>VLOOKUP("*Архангельская*",[1]итого!$1:$1048576,COLUMN(P26),0)</f>
        <v>160971</v>
      </c>
      <c r="AP25" s="7">
        <f>VLOOKUP("*Архангельская*",[1]итого!$1:$1048576,COLUMN(Q26),0)</f>
        <v>159821</v>
      </c>
      <c r="AQ25" s="7">
        <f>VLOOKUP("*Архангельская*",[1]итого!$1:$1048576,COLUMN(R26),0)</f>
        <v>160440</v>
      </c>
      <c r="AR25" s="7">
        <f>VLOOKUP("*Архангельская*",[1]итого!$1:$1048576,COLUMN(S26),0)</f>
        <v>161935</v>
      </c>
      <c r="AS25" s="7">
        <f>VLOOKUP("*Архангельская*",[1]итого!$1:$1048576,COLUMN(T26),0)</f>
        <v>164506</v>
      </c>
      <c r="AT25" s="7">
        <f>VLOOKUP("*Архангельская*",[1]итого!$1:$1048576,COLUMN(U26),0)</f>
        <v>167454</v>
      </c>
      <c r="AU25" s="7">
        <f>VLOOKUP("*Архангельская*",[1]итого!$1:$1048576,COLUMN(V26),0)</f>
        <v>170769</v>
      </c>
      <c r="AV25" s="7">
        <f>VLOOKUP("*Архангельская*",[1]итого!$1:$1048576,COLUMN(W26),0)</f>
        <v>174071</v>
      </c>
      <c r="AW25" s="7">
        <f>VLOOKUP("*Архангельская*",[1]итого!$1:$1048576,COLUMN(X26),0)</f>
        <v>174231</v>
      </c>
      <c r="AX25" s="7">
        <f>VLOOKUP("*Архангельская*",[1]итого!$1:$1048576,COLUMN(Y26),0)</f>
        <v>176294</v>
      </c>
      <c r="AY25" s="7">
        <f>VLOOKUP("*Архангельская*",[1]итого!$1:$1048576,COLUMN(Z26),0)</f>
        <v>177131</v>
      </c>
      <c r="AZ25" s="7">
        <f>VLOOKUP("*Архангельская*",[1]итого!$1:$1048576,COLUMN(AA26),0)</f>
        <v>179173</v>
      </c>
      <c r="BA25" s="7">
        <f>VLOOKUP("*Архангельская*",[1]итого!$1:$1048576,COLUMN(AB26),0)</f>
        <v>182334</v>
      </c>
      <c r="BB25" s="7">
        <f>VLOOKUP("*Архангельская*",[1]итого!$1:$1048576,COLUMN(AC26),0)</f>
        <v>185970</v>
      </c>
      <c r="BC25" s="7">
        <f>VLOOKUP("*Архангельская*",[1]итого!$1:$1048576,COLUMN(AD26),0)</f>
        <v>189350</v>
      </c>
      <c r="BD25" s="7">
        <f>VLOOKUP("*Архангельская*",[1]итого!$1:$1048576,COLUMN(AE26),0)</f>
        <v>193419</v>
      </c>
      <c r="BE25" s="7">
        <f>VLOOKUP("*Архангельская*",[1]итого!$1:$1048576,COLUMN(AF26),0)</f>
        <v>196278</v>
      </c>
      <c r="BF25" s="7">
        <f>VLOOKUP("*Архангельская*",[1]итого!$1:$1048576,COLUMN(AG26),0)</f>
        <v>199694</v>
      </c>
      <c r="BG25" s="7">
        <f>VLOOKUP("*Архангельская*",[1]итого!$1:$1048576,COLUMN(AH26),0)</f>
        <v>202416</v>
      </c>
      <c r="BH25" s="7">
        <f>VLOOKUP("*Архангельская*",[1]итого!$1:$1048576,COLUMN(AI26),0)</f>
        <v>205693</v>
      </c>
      <c r="BI25" s="7">
        <f>VLOOKUP("*Архангельская*",[1]итого!$1:$1048576,COLUMN(AJ26),0)</f>
        <v>205228</v>
      </c>
      <c r="BJ25" s="7">
        <f>VLOOKUP("*Архангельская*",[1]итого!$1:$1048576,COLUMN(AK26),0)</f>
        <v>207820</v>
      </c>
      <c r="BK25" s="7">
        <f>VLOOKUP("*Архангельская*",[1]итого!$1:$1048576,COLUMN(AL26),0)</f>
        <v>209025</v>
      </c>
      <c r="BL25" s="7">
        <f>VLOOKUP("*Архангельская*",[1]итого!$1:$1048576,COLUMN(AM26),0)</f>
        <v>211595</v>
      </c>
      <c r="BM25" s="7">
        <f>VLOOKUP("*Архангельская*",[1]итого!$1:$1048576,COLUMN(AN26),0)</f>
        <v>211956</v>
      </c>
      <c r="BN25" s="7">
        <f>VLOOKUP("*Архангельская*",[1]итого!$1:$1048576,COLUMN(AO26),0)</f>
        <v>209857</v>
      </c>
      <c r="BO25" s="7">
        <f>VLOOKUP("*Архангельская*",[1]итого!$1:$1048576,COLUMN(AP26),0)</f>
        <v>208796</v>
      </c>
      <c r="BP25" s="7">
        <f>VLOOKUP("*Архангельская*",[1]итого!$1:$1048576,COLUMN(AQ26),0)</f>
        <v>208821</v>
      </c>
      <c r="BQ25" s="7">
        <f>VLOOKUP("*Архангельская*",[1]итого!$1:$1048576,COLUMN(AR26),0)</f>
        <v>210010</v>
      </c>
      <c r="BR25" s="7">
        <f>VLOOKUP("*Архангельская*",[1]итого!$1:$1048576,COLUMN(AS26),0)</f>
        <v>210842</v>
      </c>
      <c r="BS25" s="7">
        <f>VLOOKUP("*Архангельская*",[1]итого!$1:$1048576,COLUMN(AT26),0)</f>
        <v>213850</v>
      </c>
      <c r="BT25" s="7">
        <f>VLOOKUP("*Архангельская*",[1]итого!$1:$1048576,COLUMN(AU26),0)</f>
        <v>215826</v>
      </c>
      <c r="BU25" s="7">
        <f>VLOOKUP("*Архангельская*",[1]итого!$1:$1048576,COLUMN(AV26),0)</f>
        <v>218643</v>
      </c>
      <c r="BV25" s="7">
        <f>VLOOKUP("*Архангельская*",[1]итого!$1:$1048576,COLUMN(AW26),0)</f>
        <v>222004</v>
      </c>
      <c r="BW25" s="7">
        <f>VLOOKUP("*Архангельская*",[1]итого!$1:$1048576,COLUMN(AX26),0)</f>
        <v>222809</v>
      </c>
      <c r="BX25" s="7">
        <f>VLOOKUP("*Архангельская*",[1]итого!$1:$1048576,COLUMN(AY26),0)</f>
        <v>224461</v>
      </c>
      <c r="BY25" s="7">
        <f>VLOOKUP("*Архангельская*",[1]итого!$1:$1048576,COLUMN(AZ26),0)</f>
        <v>227704</v>
      </c>
      <c r="BZ25" s="7">
        <f>VLOOKUP("*Архангельская*",[1]итого!$1:$1048576,COLUMN(BA26),0)</f>
        <v>230591</v>
      </c>
      <c r="CA25" s="7">
        <f>VLOOKUP("*Архангельская*",[1]итого!$1:$1048576,COLUMN(BB26),0)</f>
        <v>233970</v>
      </c>
      <c r="CB25" s="7">
        <f>VLOOKUP("*Архангельская*",[1]итого!$1:$1048576,COLUMN(BC26),0)</f>
        <v>238039</v>
      </c>
      <c r="CC25" s="7">
        <f>VLOOKUP("*Архангельская*",[1]итого!$1:$1048576,COLUMN(BD26),0)</f>
        <v>240843</v>
      </c>
      <c r="CD25" s="7">
        <f>VLOOKUP("*Архангельская*",[1]итого!$1:$1048576,COLUMN(BE26),0)</f>
        <v>247203</v>
      </c>
      <c r="CE25" s="7">
        <f>VLOOKUP("*Архангельская*",[1]итого!$1:$1048576,COLUMN(BF26),0)</f>
        <v>253074</v>
      </c>
      <c r="CF25" s="7">
        <f>VLOOKUP("*Архангельская*",[1]итого!$1:$1048576,COLUMN(BG26),0)</f>
        <v>257322</v>
      </c>
      <c r="CG25" s="7">
        <f>VLOOKUP("*Архангельская*",[1]итого!$1:$1048576,COLUMN(BH26),0)</f>
        <v>259000</v>
      </c>
      <c r="CH25" s="7">
        <f>VLOOKUP("*Архангельская*",[1]итого!$1:$1048576,COLUMN(BI26),0)</f>
        <v>258093</v>
      </c>
      <c r="CI25" s="7">
        <f>VLOOKUP("*Архангельская*",[1]итого!$1:$1048576,COLUMN(BJ26),0)</f>
        <v>259611</v>
      </c>
      <c r="CJ25" s="7">
        <f>VLOOKUP("*Архангельская*",[1]итого!$1:$1048576,COLUMN(BK26),0)</f>
        <v>261130</v>
      </c>
      <c r="CK25" s="7">
        <f>VLOOKUP("*Архангельская*",[1]итого!$1:$1048576,COLUMN(BL26),0)</f>
        <v>265221</v>
      </c>
      <c r="CL25" s="7">
        <f>VLOOKUP("*Архангельская*",[1]итого!$1:$1048576,COLUMN(BM26),0)</f>
        <v>268995</v>
      </c>
      <c r="CM25" s="7">
        <f>VLOOKUP("*Архангельская*",[1]итого!$1:$1048576,COLUMN(BN26),0)</f>
        <v>273407</v>
      </c>
      <c r="CN25" s="7">
        <f>VLOOKUP("*Архангельская*",[1]итого!$1:$1048576,COLUMN(BO26),0)</f>
        <v>278629</v>
      </c>
      <c r="CO25" s="7">
        <f>VLOOKUP("*Архангельская*",[1]итого!$1:$1048576,COLUMN(BP26),0)</f>
        <v>279518</v>
      </c>
      <c r="CP25" s="7">
        <f>VLOOKUP("*Архангельская*",[1]итого!$1:$1048576,COLUMN(BQ26),0)</f>
        <v>283307</v>
      </c>
      <c r="CQ25" s="7">
        <f>VLOOKUP("*Архангельская*",[1]итого!$1:$1048576,COLUMN(BR26),0)</f>
        <v>284077</v>
      </c>
      <c r="CR25" s="7">
        <f>VLOOKUP("*Архангельская*",[1]итого!$1:$1048576,COLUMN(BS26),0)</f>
        <v>285003</v>
      </c>
      <c r="CS25" s="7">
        <f>VLOOKUP("*Архангельская*",[1]итого!$1:$1048576,COLUMN(BT26),0)</f>
        <v>276044</v>
      </c>
      <c r="CT25" s="7">
        <f>VLOOKUP("*Архангельская*",[1]итого!$1:$1048576,COLUMN(BU26),0)</f>
        <v>271901</v>
      </c>
      <c r="CU25" s="7">
        <f>VLOOKUP("*Архангельская*",[1]итого!$1:$1048576,COLUMN(BV26),0)</f>
        <v>265055</v>
      </c>
      <c r="CV25" s="7">
        <f>VLOOKUP("*Архангельская*",[1]итого!$1:$1048576,COLUMN(BW26),0)</f>
        <v>264316</v>
      </c>
      <c r="CW25" s="7">
        <f>VLOOKUP("*Архангельская*",[1]итого!$1:$1048576,COLUMN(BX26),0)</f>
        <v>263726</v>
      </c>
      <c r="CX25" s="7">
        <f>VLOOKUP("*Архангельская*",[1]итого!$1:$1048576,COLUMN(BY26),0)</f>
        <v>264521</v>
      </c>
      <c r="CY25" s="7">
        <f>VLOOKUP("*Архангельская*",[1]итого!$1:$1048576,COLUMN(BZ26),0)</f>
        <v>265775</v>
      </c>
      <c r="CZ25" s="7">
        <f>VLOOKUP("*Архангельская*",[1]итого!$1:$1048576,COLUMN(CA26),0)</f>
        <v>266166</v>
      </c>
      <c r="DA25" s="7">
        <f>VLOOKUP("*Архангельская*",[1]итого!$1:$1048576,COLUMN(CB26),0)</f>
        <v>263999</v>
      </c>
      <c r="DB25" s="7">
        <f>VLOOKUP("*Архангельская*",[1]итого!$1:$1048576,COLUMN(CC26),0)</f>
        <v>266739</v>
      </c>
      <c r="DC25" s="7">
        <f>VLOOKUP("*Архангельская*",[1]итого!$1:$1048576,COLUMN(CD26),0)</f>
        <v>268581</v>
      </c>
      <c r="DD25" s="7">
        <f>VLOOKUP("*Архангельская*",[1]итого!$1:$1048576,COLUMN(CE26),0)</f>
        <v>271052</v>
      </c>
      <c r="DE25" s="7">
        <f>VLOOKUP("*Архангельская*",[1]итого!$1:$1048576,COLUMN(CF26),0)</f>
        <v>272402</v>
      </c>
      <c r="DF25" s="7">
        <f>VLOOKUP("*Архангельская*",[1]итого!$1:$1048576,COLUMN(CG26),0)</f>
        <v>272879</v>
      </c>
    </row>
    <row r="26" spans="1:110" ht="31.5" x14ac:dyDescent="0.25">
      <c r="A26" s="12" t="s">
        <v>96</v>
      </c>
      <c r="B26" s="7">
        <v>5480.9440000000004</v>
      </c>
      <c r="C26" s="7">
        <v>5439.9380000000001</v>
      </c>
      <c r="D26" s="7">
        <v>5409.7780000000002</v>
      </c>
      <c r="E26" s="7">
        <v>5416.4750000000004</v>
      </c>
      <c r="F26" s="7">
        <v>5399.5720000000001</v>
      </c>
      <c r="G26" s="7">
        <v>5389.25</v>
      </c>
      <c r="H26" s="7">
        <v>5434.9160000000002</v>
      </c>
      <c r="I26" s="7">
        <v>5482.9859999999999</v>
      </c>
      <c r="J26" s="7">
        <v>5526.3429999999998</v>
      </c>
      <c r="K26" s="7">
        <v>5549.8159999999998</v>
      </c>
      <c r="L26" s="7">
        <v>5577.0150000000003</v>
      </c>
      <c r="M26" s="7">
        <v>5624.6139999999996</v>
      </c>
      <c r="N26" s="7">
        <v>5634.3339999999998</v>
      </c>
      <c r="O26" s="7">
        <v>5736.0690000000004</v>
      </c>
      <c r="P26" s="7">
        <v>5787.991</v>
      </c>
      <c r="Q26" s="7">
        <v>5907.9530000000004</v>
      </c>
      <c r="R26" s="7">
        <v>6032.7650000000003</v>
      </c>
      <c r="S26" s="7">
        <v>6136.3689999999997</v>
      </c>
      <c r="T26" s="7">
        <v>6274.4390000000003</v>
      </c>
      <c r="U26" s="7">
        <v>6404.884</v>
      </c>
      <c r="V26" s="7">
        <v>6549.817</v>
      </c>
      <c r="W26" s="7">
        <v>6651.0529999999999</v>
      </c>
      <c r="X26" s="7">
        <v>6789.5230000000001</v>
      </c>
      <c r="Y26" s="7">
        <v>6890.7749999999996</v>
      </c>
      <c r="Z26" s="7">
        <v>6944.07</v>
      </c>
      <c r="AA26" s="7">
        <f>VLOOKUP("*Ненецкий*",[1]итого!$1:$1048576,COLUMN(B27),0)</f>
        <v>7016</v>
      </c>
      <c r="AB26" s="7">
        <f>VLOOKUP("*Ненецкий*",[1]итого!$1:$1048576,COLUMN(C27),0)</f>
        <v>7096</v>
      </c>
      <c r="AC26" s="7">
        <f>VLOOKUP("*Ненецкий*",[1]итого!$1:$1048576,COLUMN(D27),0)</f>
        <v>7187</v>
      </c>
      <c r="AD26" s="7">
        <f>VLOOKUP("*Ненецкий*",[1]итого!$1:$1048576,COLUMN(E27),0)</f>
        <v>7263</v>
      </c>
      <c r="AE26" s="7">
        <f>VLOOKUP("*Ненецкий*",[1]итого!$1:$1048576,COLUMN(F27),0)</f>
        <v>7355</v>
      </c>
      <c r="AF26" s="7">
        <f>VLOOKUP("*Ненецкий*",[1]итого!$1:$1048576,COLUMN(G27),0)</f>
        <v>7470</v>
      </c>
      <c r="AG26" s="7">
        <f>VLOOKUP("*Ненецкий*",[1]итого!$1:$1048576,COLUMN(H27),0)</f>
        <v>7638</v>
      </c>
      <c r="AH26" s="7">
        <f>VLOOKUP("*Ненецкий*",[1]итого!$1:$1048576,COLUMN(I27),0)</f>
        <v>7818</v>
      </c>
      <c r="AI26" s="7">
        <f>VLOOKUP("*Ненецкий*",[1]итого!$1:$1048576,COLUMN(J27),0)</f>
        <v>7945</v>
      </c>
      <c r="AJ26" s="7">
        <f>VLOOKUP("*Ненецкий*",[1]итого!$1:$1048576,COLUMN(K27),0)</f>
        <v>8001</v>
      </c>
      <c r="AK26" s="7">
        <f>VLOOKUP("*Ненецкий*",[1]итого!$1:$1048576,COLUMN(L27),0)</f>
        <v>8070</v>
      </c>
      <c r="AL26" s="7">
        <f>VLOOKUP("*Ненецкий*",[1]итого!$1:$1048576,COLUMN(M27),0)</f>
        <v>8092</v>
      </c>
      <c r="AM26" s="7">
        <f>VLOOKUP("*Ненецкий*",[1]итого!$1:$1048576,COLUMN(N27),0)</f>
        <v>8151</v>
      </c>
      <c r="AN26" s="7">
        <f>VLOOKUP("*Ненецкий*",[1]итого!$1:$1048576,COLUMN(O27),0)</f>
        <v>8215</v>
      </c>
      <c r="AO26" s="7">
        <f>VLOOKUP("*Ненецкий*",[1]итого!$1:$1048576,COLUMN(P27),0)</f>
        <v>8325</v>
      </c>
      <c r="AP26" s="7">
        <f>VLOOKUP("*Ненецкий*",[1]итого!$1:$1048576,COLUMN(Q27),0)</f>
        <v>8252</v>
      </c>
      <c r="AQ26" s="7">
        <f>VLOOKUP("*Ненецкий*",[1]итого!$1:$1048576,COLUMN(R27),0)</f>
        <v>8214</v>
      </c>
      <c r="AR26" s="7">
        <f>VLOOKUP("*Ненецкий*",[1]итого!$1:$1048576,COLUMN(S27),0)</f>
        <v>8306</v>
      </c>
      <c r="AS26" s="7">
        <f>VLOOKUP("*Ненецкий*",[1]итого!$1:$1048576,COLUMN(T27),0)</f>
        <v>8511</v>
      </c>
      <c r="AT26" s="7">
        <f>VLOOKUP("*Ненецкий*",[1]итого!$1:$1048576,COLUMN(U27),0)</f>
        <v>8654</v>
      </c>
      <c r="AU26" s="7">
        <f>VLOOKUP("*Ненецкий*",[1]итого!$1:$1048576,COLUMN(V27),0)</f>
        <v>8805</v>
      </c>
      <c r="AV26" s="7">
        <f>VLOOKUP("*Ненецкий*",[1]итого!$1:$1048576,COLUMN(W27),0)</f>
        <v>8891</v>
      </c>
      <c r="AW26" s="7">
        <f>VLOOKUP("*Ненецкий*",[1]итого!$1:$1048576,COLUMN(X27),0)</f>
        <v>8911</v>
      </c>
      <c r="AX26" s="7">
        <f>VLOOKUP("*Ненецкий*",[1]итого!$1:$1048576,COLUMN(Y27),0)</f>
        <v>8952</v>
      </c>
      <c r="AY26" s="7">
        <f>VLOOKUP("*Ненецкий*",[1]итого!$1:$1048576,COLUMN(Z27),0)</f>
        <v>9042</v>
      </c>
      <c r="AZ26" s="7">
        <f>VLOOKUP("*Ненецкий*",[1]итого!$1:$1048576,COLUMN(AA27),0)</f>
        <v>9166</v>
      </c>
      <c r="BA26" s="7">
        <f>VLOOKUP("*Ненецкий*",[1]итого!$1:$1048576,COLUMN(AB27),0)</f>
        <v>9357</v>
      </c>
      <c r="BB26" s="7">
        <f>VLOOKUP("*Ненецкий*",[1]итого!$1:$1048576,COLUMN(AC27),0)</f>
        <v>9510</v>
      </c>
      <c r="BC26" s="7">
        <f>VLOOKUP("*Ненецкий*",[1]итого!$1:$1048576,COLUMN(AD27),0)</f>
        <v>9652</v>
      </c>
      <c r="BD26" s="7">
        <f>VLOOKUP("*Ненецкий*",[1]итого!$1:$1048576,COLUMN(AE27),0)</f>
        <v>9806</v>
      </c>
      <c r="BE26" s="7">
        <f>VLOOKUP("*Ненецкий*",[1]итого!$1:$1048576,COLUMN(AF27),0)</f>
        <v>9989</v>
      </c>
      <c r="BF26" s="7">
        <f>VLOOKUP("*Ненецкий*",[1]итого!$1:$1048576,COLUMN(AG27),0)</f>
        <v>10149</v>
      </c>
      <c r="BG26" s="7">
        <f>VLOOKUP("*Ненецкий*",[1]итого!$1:$1048576,COLUMN(AH27),0)</f>
        <v>10283</v>
      </c>
      <c r="BH26" s="7">
        <f>VLOOKUP("*Ненецкий*",[1]итого!$1:$1048576,COLUMN(AI27),0)</f>
        <v>10452</v>
      </c>
      <c r="BI26" s="7">
        <f>VLOOKUP("*Ненецкий*",[1]итого!$1:$1048576,COLUMN(AJ27),0)</f>
        <v>10492</v>
      </c>
      <c r="BJ26" s="7">
        <f>VLOOKUP("*Ненецкий*",[1]итого!$1:$1048576,COLUMN(AK27),0)</f>
        <v>10645</v>
      </c>
      <c r="BK26" s="7">
        <f>VLOOKUP("*Ненецкий*",[1]итого!$1:$1048576,COLUMN(AL27),0)</f>
        <v>10688</v>
      </c>
      <c r="BL26" s="7">
        <f>VLOOKUP("*Ненецкий*",[1]итого!$1:$1048576,COLUMN(AM27),0)</f>
        <v>10775</v>
      </c>
      <c r="BM26" s="7">
        <f>VLOOKUP("*Ненецкий*",[1]итого!$1:$1048576,COLUMN(AN27),0)</f>
        <v>10759</v>
      </c>
      <c r="BN26" s="7">
        <f>VLOOKUP("*Ненецкий*",[1]итого!$1:$1048576,COLUMN(AO27),0)</f>
        <v>10699</v>
      </c>
      <c r="BO26" s="7">
        <f>VLOOKUP("*Ненецкий*",[1]итого!$1:$1048576,COLUMN(AP27),0)</f>
        <v>10593</v>
      </c>
      <c r="BP26" s="7">
        <f>VLOOKUP("*Ненецкий*",[1]итого!$1:$1048576,COLUMN(AQ27),0)</f>
        <v>10640</v>
      </c>
      <c r="BQ26" s="7">
        <f>VLOOKUP("*Ненецкий*",[1]итого!$1:$1048576,COLUMN(AR27),0)</f>
        <v>10754</v>
      </c>
      <c r="BR26" s="7">
        <f>VLOOKUP("*Ненецкий*",[1]итого!$1:$1048576,COLUMN(AS27),0)</f>
        <v>10931</v>
      </c>
      <c r="BS26" s="7">
        <f>VLOOKUP("*Ненецкий*",[1]итого!$1:$1048576,COLUMN(AT27),0)</f>
        <v>11082</v>
      </c>
      <c r="BT26" s="7">
        <f>VLOOKUP("*Ненецкий*",[1]итого!$1:$1048576,COLUMN(AU27),0)</f>
        <v>11123</v>
      </c>
      <c r="BU26" s="7">
        <f>VLOOKUP("*Ненецкий*",[1]итого!$1:$1048576,COLUMN(AV27),0)</f>
        <v>11371</v>
      </c>
      <c r="BV26" s="7">
        <f>VLOOKUP("*Ненецкий*",[1]итого!$1:$1048576,COLUMN(AW27),0)</f>
        <v>11357</v>
      </c>
      <c r="BW26" s="7">
        <f>VLOOKUP("*Ненецкий*",[1]итого!$1:$1048576,COLUMN(AX27),0)</f>
        <v>11399</v>
      </c>
      <c r="BX26" s="7">
        <f>VLOOKUP("*Ненецкий*",[1]итого!$1:$1048576,COLUMN(AY27),0)</f>
        <v>11439</v>
      </c>
      <c r="BY26" s="7">
        <f>VLOOKUP("*Ненецкий*",[1]итого!$1:$1048576,COLUMN(AZ27),0)</f>
        <v>11601</v>
      </c>
      <c r="BZ26" s="7">
        <f>VLOOKUP("*Ненецкий*",[1]итого!$1:$1048576,COLUMN(BA27),0)</f>
        <v>11726</v>
      </c>
      <c r="CA26" s="7">
        <f>VLOOKUP("*Ненецкий*",[1]итого!$1:$1048576,COLUMN(BB27),0)</f>
        <v>11813</v>
      </c>
      <c r="CB26" s="7">
        <f>VLOOKUP("*Ненецкий*",[1]итого!$1:$1048576,COLUMN(BC27),0)</f>
        <v>12051</v>
      </c>
      <c r="CC26" s="7">
        <f>VLOOKUP("*Ненецкий*",[1]итого!$1:$1048576,COLUMN(BD27),0)</f>
        <v>12070</v>
      </c>
      <c r="CD26" s="7">
        <f>VLOOKUP("*Ненецкий*",[1]итого!$1:$1048576,COLUMN(BE27),0)</f>
        <v>12332</v>
      </c>
      <c r="CE26" s="7">
        <f>VLOOKUP("*Ненецкий*",[1]итого!$1:$1048576,COLUMN(BF27),0)</f>
        <v>12472</v>
      </c>
      <c r="CF26" s="7">
        <f>VLOOKUP("*Ненецкий*",[1]итого!$1:$1048576,COLUMN(BG27),0)</f>
        <v>12546</v>
      </c>
      <c r="CG26" s="7">
        <f>VLOOKUP("*Ненецкий*",[1]итого!$1:$1048576,COLUMN(BH27),0)</f>
        <v>12425</v>
      </c>
      <c r="CH26" s="7">
        <f>VLOOKUP("*Ненецкий*",[1]итого!$1:$1048576,COLUMN(BI27),0)</f>
        <v>12198</v>
      </c>
      <c r="CI26" s="7">
        <f>VLOOKUP("*Ненецкий*",[1]итого!$1:$1048576,COLUMN(BJ27),0)</f>
        <v>12303</v>
      </c>
      <c r="CJ26" s="7">
        <f>VLOOKUP("*Ненецкий*",[1]итого!$1:$1048576,COLUMN(BK27),0)</f>
        <v>12349</v>
      </c>
      <c r="CK26" s="7">
        <f>VLOOKUP("*Ненецкий*",[1]итого!$1:$1048576,COLUMN(BL27),0)</f>
        <v>12508</v>
      </c>
      <c r="CL26" s="7">
        <f>VLOOKUP("*Ненецкий*",[1]итого!$1:$1048576,COLUMN(BM27),0)</f>
        <v>12480</v>
      </c>
      <c r="CM26" s="7">
        <f>VLOOKUP("*Ненецкий*",[1]итого!$1:$1048576,COLUMN(BN27),0)</f>
        <v>12601</v>
      </c>
      <c r="CN26" s="7">
        <f>VLOOKUP("*Ненецкий*",[1]итого!$1:$1048576,COLUMN(BO27),0)</f>
        <v>12803</v>
      </c>
      <c r="CO26" s="7">
        <f>VLOOKUP("*Ненецкий*",[1]итого!$1:$1048576,COLUMN(BP27),0)</f>
        <v>12884</v>
      </c>
      <c r="CP26" s="7">
        <f>VLOOKUP("*Ненецкий*",[1]итого!$1:$1048576,COLUMN(BQ27),0)</f>
        <v>13075</v>
      </c>
      <c r="CQ26" s="7">
        <f>VLOOKUP("*Ненецкий*",[1]итого!$1:$1048576,COLUMN(BR27),0)</f>
        <v>12861</v>
      </c>
      <c r="CR26" s="7">
        <f>VLOOKUP("*Ненецкий*",[1]итого!$1:$1048576,COLUMN(BS27),0)</f>
        <v>12701</v>
      </c>
      <c r="CS26" s="7">
        <f>VLOOKUP("*Ненецкий*",[1]итого!$1:$1048576,COLUMN(BT27),0)</f>
        <v>12325</v>
      </c>
      <c r="CT26" s="7">
        <f>VLOOKUP("*Ненецкий*",[1]итого!$1:$1048576,COLUMN(BU27),0)</f>
        <v>12052</v>
      </c>
      <c r="CU26" s="7">
        <f>VLOOKUP("*Ненецкий*",[1]итого!$1:$1048576,COLUMN(BV27),0)</f>
        <v>12252</v>
      </c>
      <c r="CV26" s="7">
        <f>VLOOKUP("*Ненецкий*",[1]итого!$1:$1048576,COLUMN(BW27),0)</f>
        <v>12180</v>
      </c>
      <c r="CW26" s="7">
        <f>VLOOKUP("*Ненецкий*",[1]итого!$1:$1048576,COLUMN(BX27),0)</f>
        <v>12143</v>
      </c>
      <c r="CX26" s="7">
        <f>VLOOKUP("*Ненецкий*",[1]итого!$1:$1048576,COLUMN(BY27),0)</f>
        <v>12077</v>
      </c>
      <c r="CY26" s="7">
        <f>VLOOKUP("*Ненецкий*",[1]итого!$1:$1048576,COLUMN(BZ27),0)</f>
        <v>12019</v>
      </c>
      <c r="CZ26" s="7">
        <f>VLOOKUP("*Ненецкий*",[1]итого!$1:$1048576,COLUMN(CA27),0)</f>
        <v>12003</v>
      </c>
      <c r="DA26" s="7">
        <f>VLOOKUP("*Ненецкий*",[1]итого!$1:$1048576,COLUMN(CB27),0)</f>
        <v>12011</v>
      </c>
      <c r="DB26" s="7">
        <f>VLOOKUP("*Ненецкий*",[1]итого!$1:$1048576,COLUMN(CC27),0)</f>
        <v>12102</v>
      </c>
      <c r="DC26" s="7">
        <f>VLOOKUP("*Ненецкий*",[1]итого!$1:$1048576,COLUMN(CD27),0)</f>
        <v>12165</v>
      </c>
      <c r="DD26" s="7">
        <f>VLOOKUP("*Ненецкий*",[1]итого!$1:$1048576,COLUMN(CE27),0)</f>
        <v>12197</v>
      </c>
      <c r="DE26" s="7">
        <f>VLOOKUP("*Ненецкий*",[1]итого!$1:$1048576,COLUMN(CF27),0)</f>
        <v>12165</v>
      </c>
      <c r="DF26" s="7">
        <f>VLOOKUP("*Ненецкий*",[1]итого!$1:$1048576,COLUMN(CG27),0)</f>
        <v>12113</v>
      </c>
    </row>
    <row r="27" spans="1:110" ht="31.5" x14ac:dyDescent="0.25">
      <c r="A27" s="12" t="s">
        <v>97</v>
      </c>
      <c r="B27" s="7">
        <v>94678.625</v>
      </c>
      <c r="C27" s="7">
        <v>94257.8</v>
      </c>
      <c r="D27" s="7">
        <v>94507.282000000007</v>
      </c>
      <c r="E27" s="7">
        <v>95264.505999999994</v>
      </c>
      <c r="F27" s="7">
        <v>96192.417000000001</v>
      </c>
      <c r="G27" s="7">
        <v>96378.254000000001</v>
      </c>
      <c r="H27" s="7">
        <v>97503.448000000004</v>
      </c>
      <c r="I27" s="7">
        <v>98764.686000000002</v>
      </c>
      <c r="J27" s="7">
        <v>100126.765</v>
      </c>
      <c r="K27" s="7">
        <v>101448.7</v>
      </c>
      <c r="L27" s="7">
        <v>102603.26300000001</v>
      </c>
      <c r="M27" s="7">
        <v>104507.13800000001</v>
      </c>
      <c r="N27" s="7">
        <v>106755.92600000001</v>
      </c>
      <c r="O27" s="7">
        <v>107832.80100000001</v>
      </c>
      <c r="P27" s="7">
        <v>108637.37</v>
      </c>
      <c r="Q27" s="7">
        <v>110203.85799999999</v>
      </c>
      <c r="R27" s="7">
        <v>112092.228</v>
      </c>
      <c r="S27" s="7">
        <v>114207.59699999999</v>
      </c>
      <c r="T27" s="7">
        <v>116057.336</v>
      </c>
      <c r="U27" s="7">
        <v>118033.057</v>
      </c>
      <c r="V27" s="7">
        <v>120736.78599999999</v>
      </c>
      <c r="W27" s="7">
        <v>122935.553</v>
      </c>
      <c r="X27" s="7">
        <v>124734.834</v>
      </c>
      <c r="Y27" s="7">
        <v>127451.754</v>
      </c>
      <c r="Z27" s="7">
        <v>127744.78200000001</v>
      </c>
      <c r="AA27" s="7">
        <f>VLOOKUP("*Архангельская область без*",[1]итого!$1:$1048576,COLUMN(B28),0)</f>
        <v>128715</v>
      </c>
      <c r="AB27" s="7">
        <f>VLOOKUP("*Архангельская область без*",[1]итого!$1:$1048576,COLUMN(C28),0)</f>
        <v>130157</v>
      </c>
      <c r="AC27" s="7">
        <f>VLOOKUP("*Архангельская область без*",[1]итого!$1:$1048576,COLUMN(D28),0)</f>
        <v>132111</v>
      </c>
      <c r="AD27" s="7">
        <f>VLOOKUP("*Архангельская область без*",[1]итого!$1:$1048576,COLUMN(E28),0)</f>
        <v>134719</v>
      </c>
      <c r="AE27" s="7">
        <f>VLOOKUP("*Архангельская область без*",[1]итого!$1:$1048576,COLUMN(F28),0)</f>
        <v>136620</v>
      </c>
      <c r="AF27" s="7">
        <f>VLOOKUP("*Архангельская область без*",[1]итого!$1:$1048576,COLUMN(G28),0)</f>
        <v>138214</v>
      </c>
      <c r="AG27" s="7">
        <f>VLOOKUP("*Архангельская область без*",[1]итого!$1:$1048576,COLUMN(H28),0)</f>
        <v>140032</v>
      </c>
      <c r="AH27" s="7">
        <f>VLOOKUP("*Архангельская область без*",[1]итого!$1:$1048576,COLUMN(I28),0)</f>
        <v>142713</v>
      </c>
      <c r="AI27" s="7">
        <f>VLOOKUP("*Архангельская область без*",[1]итого!$1:$1048576,COLUMN(J28),0)</f>
        <v>145130</v>
      </c>
      <c r="AJ27" s="7">
        <f>VLOOKUP("*Архангельская область без*",[1]итого!$1:$1048576,COLUMN(K28),0)</f>
        <v>145390</v>
      </c>
      <c r="AK27" s="7">
        <f>VLOOKUP("*Архангельская область без*",[1]итого!$1:$1048576,COLUMN(L28),0)</f>
        <v>147391</v>
      </c>
      <c r="AL27" s="7">
        <f>VLOOKUP("*Архангельская область без*",[1]итого!$1:$1048576,COLUMN(M28),0)</f>
        <v>148419</v>
      </c>
      <c r="AM27" s="7">
        <f>VLOOKUP("*Архангельская область без*",[1]итого!$1:$1048576,COLUMN(N28),0)</f>
        <v>149128</v>
      </c>
      <c r="AN27" s="7">
        <f>VLOOKUP("*Архангельская область без*",[1]итого!$1:$1048576,COLUMN(O28),0)</f>
        <v>150487</v>
      </c>
      <c r="AO27" s="7">
        <f>VLOOKUP("*Архангельская область без*",[1]итого!$1:$1048576,COLUMN(P28),0)</f>
        <v>152646</v>
      </c>
      <c r="AP27" s="7">
        <f>VLOOKUP("*Архангельская область без*",[1]итого!$1:$1048576,COLUMN(Q28),0)</f>
        <v>151569</v>
      </c>
      <c r="AQ27" s="7">
        <f>VLOOKUP("*Архангельская область без*",[1]итого!$1:$1048576,COLUMN(R28),0)</f>
        <v>152227</v>
      </c>
      <c r="AR27" s="7">
        <f>VLOOKUP("*Архангельская область без*",[1]итого!$1:$1048576,COLUMN(S28),0)</f>
        <v>153629</v>
      </c>
      <c r="AS27" s="7">
        <f>VLOOKUP("*Архангельская область без*",[1]итого!$1:$1048576,COLUMN(T28),0)</f>
        <v>155994</v>
      </c>
      <c r="AT27" s="7">
        <f>VLOOKUP("*Архангельская область без*",[1]итого!$1:$1048576,COLUMN(U28),0)</f>
        <v>158800</v>
      </c>
      <c r="AU27" s="7">
        <f>VLOOKUP("*Архангельская область без*",[1]итого!$1:$1048576,COLUMN(V28),0)</f>
        <v>161964</v>
      </c>
      <c r="AV27" s="7">
        <f>VLOOKUP("*Архангельская область без*",[1]итого!$1:$1048576,COLUMN(W28),0)</f>
        <v>165180</v>
      </c>
      <c r="AW27" s="7">
        <f>VLOOKUP("*Архангельская область без*",[1]итого!$1:$1048576,COLUMN(X28),0)</f>
        <v>165320</v>
      </c>
      <c r="AX27" s="7">
        <f>VLOOKUP("*Архангельская область без*",[1]итого!$1:$1048576,COLUMN(Y28),0)</f>
        <v>167342</v>
      </c>
      <c r="AY27" s="7">
        <f>VLOOKUP("*Архангельская область без*",[1]итого!$1:$1048576,COLUMN(Z28),0)</f>
        <v>168089</v>
      </c>
      <c r="AZ27" s="7">
        <f>VLOOKUP("*Архангельская область без*",[1]итого!$1:$1048576,COLUMN(AA28),0)</f>
        <v>170007</v>
      </c>
      <c r="BA27" s="7">
        <f>VLOOKUP("*Архангельская область без*",[1]итого!$1:$1048576,COLUMN(AB28),0)</f>
        <v>172977</v>
      </c>
      <c r="BB27" s="7">
        <f>VLOOKUP("*Архангельская область без*",[1]итого!$1:$1048576,COLUMN(AC28),0)</f>
        <v>176460</v>
      </c>
      <c r="BC27" s="7">
        <f>VLOOKUP("*Архангельская область без*",[1]итого!$1:$1048576,COLUMN(AD28),0)</f>
        <v>179698</v>
      </c>
      <c r="BD27" s="7">
        <f>VLOOKUP("*Архангельская область без*",[1]итого!$1:$1048576,COLUMN(AE28),0)</f>
        <v>183613</v>
      </c>
      <c r="BE27" s="7">
        <f>VLOOKUP("*Архангельская область без*",[1]итого!$1:$1048576,COLUMN(AF28),0)</f>
        <v>186289</v>
      </c>
      <c r="BF27" s="7">
        <f>VLOOKUP("*Архангельская область без*",[1]итого!$1:$1048576,COLUMN(AG28),0)</f>
        <v>189545</v>
      </c>
      <c r="BG27" s="7">
        <f>VLOOKUP("*Архангельская область без*",[1]итого!$1:$1048576,COLUMN(AH28),0)</f>
        <v>192133</v>
      </c>
      <c r="BH27" s="7">
        <f>VLOOKUP("*Архангельская область без*",[1]итого!$1:$1048576,COLUMN(AI28),0)</f>
        <v>195241</v>
      </c>
      <c r="BI27" s="7">
        <f>VLOOKUP("*Архангельская область без*",[1]итого!$1:$1048576,COLUMN(AJ28),0)</f>
        <v>194735</v>
      </c>
      <c r="BJ27" s="7">
        <f>VLOOKUP("*Архангельская область без*",[1]итого!$1:$1048576,COLUMN(AK28),0)</f>
        <v>197174</v>
      </c>
      <c r="BK27" s="7">
        <f>VLOOKUP("*Архангельская область без*",[1]итого!$1:$1048576,COLUMN(AL28),0)</f>
        <v>198338</v>
      </c>
      <c r="BL27" s="7">
        <f>VLOOKUP("*Архангельская область без*",[1]итого!$1:$1048576,COLUMN(AM28),0)</f>
        <v>200820</v>
      </c>
      <c r="BM27" s="7">
        <f>VLOOKUP("*Архангельская область без*",[1]итого!$1:$1048576,COLUMN(AN28),0)</f>
        <v>201197</v>
      </c>
      <c r="BN27" s="7">
        <f>VLOOKUP("*Архангельская область без*",[1]итого!$1:$1048576,COLUMN(AO28),0)</f>
        <v>199158</v>
      </c>
      <c r="BO27" s="7">
        <f>VLOOKUP("*Архангельская область без*",[1]итого!$1:$1048576,COLUMN(AP28),0)</f>
        <v>198203</v>
      </c>
      <c r="BP27" s="7">
        <f>VLOOKUP("*Архангельская область без*",[1]итого!$1:$1048576,COLUMN(AQ28),0)</f>
        <v>198180</v>
      </c>
      <c r="BQ27" s="7">
        <f>VLOOKUP("*Архангельская область без*",[1]итого!$1:$1048576,COLUMN(AR28),0)</f>
        <v>199256</v>
      </c>
      <c r="BR27" s="7">
        <f>VLOOKUP("*Архангельская область без*",[1]итого!$1:$1048576,COLUMN(AS28),0)</f>
        <v>199911</v>
      </c>
      <c r="BS27" s="7">
        <f>VLOOKUP("*Архангельская область без*",[1]итого!$1:$1048576,COLUMN(AT28),0)</f>
        <v>202769</v>
      </c>
      <c r="BT27" s="7">
        <f>VLOOKUP("*Архангельская область без*",[1]итого!$1:$1048576,COLUMN(AU28),0)</f>
        <v>204703</v>
      </c>
      <c r="BU27" s="7">
        <f>VLOOKUP("*Архангельская область без*",[1]итого!$1:$1048576,COLUMN(AV28),0)</f>
        <v>207272</v>
      </c>
      <c r="BV27" s="7">
        <f>VLOOKUP("*Архангельская область без*",[1]итого!$1:$1048576,COLUMN(AW28),0)</f>
        <v>210647</v>
      </c>
      <c r="BW27" s="7">
        <f>VLOOKUP("*Архангельская область без*",[1]итого!$1:$1048576,COLUMN(AX28),0)</f>
        <v>211410</v>
      </c>
      <c r="BX27" s="7">
        <f>VLOOKUP("*Архангельская область без*",[1]итого!$1:$1048576,COLUMN(AY28),0)</f>
        <v>213022</v>
      </c>
      <c r="BY27" s="7">
        <f>VLOOKUP("*Архангельская область без*",[1]итого!$1:$1048576,COLUMN(AZ28),0)</f>
        <v>216104</v>
      </c>
      <c r="BZ27" s="7">
        <f>VLOOKUP("*Архангельская область без*",[1]итого!$1:$1048576,COLUMN(BA28),0)</f>
        <v>218864</v>
      </c>
      <c r="CA27" s="7">
        <f>VLOOKUP("*Архангельская область без*",[1]итого!$1:$1048576,COLUMN(BB28),0)</f>
        <v>222156</v>
      </c>
      <c r="CB27" s="7">
        <f>VLOOKUP("*Архангельская область без*",[1]итого!$1:$1048576,COLUMN(BC28),0)</f>
        <v>225987</v>
      </c>
      <c r="CC27" s="7">
        <f>VLOOKUP("*Архангельская область без*",[1]итого!$1:$1048576,COLUMN(BD28),0)</f>
        <v>228773</v>
      </c>
      <c r="CD27" s="7">
        <f>VLOOKUP("*Архангельская область без*",[1]итого!$1:$1048576,COLUMN(BE28),0)</f>
        <v>234871</v>
      </c>
      <c r="CE27" s="7">
        <f>VLOOKUP("*Архангельская область без*",[1]итого!$1:$1048576,COLUMN(BF28),0)</f>
        <v>240603</v>
      </c>
      <c r="CF27" s="7">
        <f>VLOOKUP("*Архангельская область без*",[1]итого!$1:$1048576,COLUMN(BG28),0)</f>
        <v>244776</v>
      </c>
      <c r="CG27" s="7">
        <f>VLOOKUP("*Архангельская область без*",[1]итого!$1:$1048576,COLUMN(BH28),0)</f>
        <v>246575</v>
      </c>
      <c r="CH27" s="7">
        <f>VLOOKUP("*Архангельская область без*",[1]итого!$1:$1048576,COLUMN(BI28),0)</f>
        <v>245896</v>
      </c>
      <c r="CI27" s="7">
        <f>VLOOKUP("*Архангельская область без*",[1]итого!$1:$1048576,COLUMN(BJ28),0)</f>
        <v>247309</v>
      </c>
      <c r="CJ27" s="7">
        <f>VLOOKUP("*Архангельская область без*",[1]итого!$1:$1048576,COLUMN(BK28),0)</f>
        <v>248782</v>
      </c>
      <c r="CK27" s="7">
        <f>VLOOKUP("*Архангельская область без*",[1]итого!$1:$1048576,COLUMN(BL28),0)</f>
        <v>252713</v>
      </c>
      <c r="CL27" s="7">
        <f>VLOOKUP("*Архангельская область без*",[1]итого!$1:$1048576,COLUMN(BM28),0)</f>
        <v>256515</v>
      </c>
      <c r="CM27" s="7">
        <f>VLOOKUP("*Архангельская область без*",[1]итого!$1:$1048576,COLUMN(BN28),0)</f>
        <v>260807</v>
      </c>
      <c r="CN27" s="7">
        <f>VLOOKUP("*Архангельская область без*",[1]итого!$1:$1048576,COLUMN(BO28),0)</f>
        <v>265826</v>
      </c>
      <c r="CO27" s="7">
        <f>VLOOKUP("*Архангельская область без*",[1]итого!$1:$1048576,COLUMN(BP28),0)</f>
        <v>266633</v>
      </c>
      <c r="CP27" s="7">
        <f>VLOOKUP("*Архангельская область без*",[1]итого!$1:$1048576,COLUMN(BQ28),0)</f>
        <v>270233</v>
      </c>
      <c r="CQ27" s="7">
        <f>VLOOKUP("*Архангельская область без*",[1]итого!$1:$1048576,COLUMN(BR28),0)</f>
        <v>271216</v>
      </c>
      <c r="CR27" s="7">
        <f>VLOOKUP("*Архангельская область без*",[1]итого!$1:$1048576,COLUMN(BS28),0)</f>
        <v>272303</v>
      </c>
      <c r="CS27" s="7">
        <f>VLOOKUP("*Архангельская область без*",[1]итого!$1:$1048576,COLUMN(BT28),0)</f>
        <v>263720</v>
      </c>
      <c r="CT27" s="7">
        <f>VLOOKUP("*Архангельская область без*",[1]итого!$1:$1048576,COLUMN(BU28),0)</f>
        <v>259849</v>
      </c>
      <c r="CU27" s="7">
        <f>VLOOKUP("*Архангельская область без*",[1]итого!$1:$1048576,COLUMN(BV28),0)</f>
        <v>252804</v>
      </c>
      <c r="CV27" s="7">
        <f>VLOOKUP("*Архангельская область без*",[1]итого!$1:$1048576,COLUMN(BW28),0)</f>
        <v>252136</v>
      </c>
      <c r="CW27" s="7">
        <f>VLOOKUP("*Архангельская область без*",[1]итого!$1:$1048576,COLUMN(BX28),0)</f>
        <v>251583</v>
      </c>
      <c r="CX27" s="7">
        <f>VLOOKUP("*Архангельская область без*",[1]итого!$1:$1048576,COLUMN(BY28),0)</f>
        <v>252444</v>
      </c>
      <c r="CY27" s="7">
        <f>VLOOKUP("*Архангельская область без*",[1]итого!$1:$1048576,COLUMN(BZ28),0)</f>
        <v>253756</v>
      </c>
      <c r="CZ27" s="7">
        <f>VLOOKUP("*Архангельская область без*",[1]итого!$1:$1048576,COLUMN(CA28),0)</f>
        <v>254163</v>
      </c>
      <c r="DA27" s="7">
        <f>VLOOKUP("*Архангельская область без*",[1]итого!$1:$1048576,COLUMN(CB28),0)</f>
        <v>251988</v>
      </c>
      <c r="DB27" s="7">
        <f>VLOOKUP("*Архангельская область без*",[1]итого!$1:$1048576,COLUMN(CC28),0)</f>
        <v>254637</v>
      </c>
      <c r="DC27" s="7">
        <f>VLOOKUP("*Архангельская область без*",[1]итого!$1:$1048576,COLUMN(CD28),0)</f>
        <v>256415</v>
      </c>
      <c r="DD27" s="7">
        <f>VLOOKUP("*Архангельская область без*",[1]итого!$1:$1048576,COLUMN(CE28),0)</f>
        <v>258856</v>
      </c>
      <c r="DE27" s="7">
        <f>VLOOKUP("*Архангельская область без*",[1]итого!$1:$1048576,COLUMN(CF28),0)</f>
        <v>260236</v>
      </c>
      <c r="DF27" s="7">
        <f>VLOOKUP("*Архангельская область без*",[1]итого!$1:$1048576,COLUMN(CG28),0)</f>
        <v>260766</v>
      </c>
    </row>
    <row r="28" spans="1:110" x14ac:dyDescent="0.25">
      <c r="A28" s="8" t="s">
        <v>24</v>
      </c>
      <c r="B28" s="7">
        <v>89759.544999999998</v>
      </c>
      <c r="C28" s="7">
        <v>89520.986000000004</v>
      </c>
      <c r="D28" s="7">
        <v>89570.432000000001</v>
      </c>
      <c r="E28" s="7">
        <v>90319.909</v>
      </c>
      <c r="F28" s="7">
        <v>91240.790999999997</v>
      </c>
      <c r="G28" s="7">
        <v>91159.573999999993</v>
      </c>
      <c r="H28" s="7">
        <v>91918.264999999999</v>
      </c>
      <c r="I28" s="7">
        <v>92912.59</v>
      </c>
      <c r="J28" s="7">
        <v>94177.104999999996</v>
      </c>
      <c r="K28" s="7">
        <v>94991.073000000004</v>
      </c>
      <c r="L28" s="7">
        <v>95920.404999999999</v>
      </c>
      <c r="M28" s="7">
        <v>97156.641000000003</v>
      </c>
      <c r="N28" s="7">
        <v>98067.34</v>
      </c>
      <c r="O28" s="7">
        <v>98835.288</v>
      </c>
      <c r="P28" s="7">
        <v>99322.87</v>
      </c>
      <c r="Q28" s="7">
        <v>100635.713</v>
      </c>
      <c r="R28" s="7">
        <v>102218.212</v>
      </c>
      <c r="S28" s="7">
        <v>104132.79399999999</v>
      </c>
      <c r="T28" s="7">
        <v>105406.59299999999</v>
      </c>
      <c r="U28" s="7">
        <v>107236.917</v>
      </c>
      <c r="V28" s="7">
        <v>109259.583</v>
      </c>
      <c r="W28" s="7">
        <v>110643.219</v>
      </c>
      <c r="X28" s="7">
        <v>111826.88099999999</v>
      </c>
      <c r="Y28" s="7">
        <v>114076.041</v>
      </c>
      <c r="Z28" s="7">
        <v>113436.834</v>
      </c>
      <c r="AA28" s="7">
        <f>VLOOKUP("*Вологодская*",[1]итого!$1:$1048576,COLUMN(B29),0)</f>
        <v>114359</v>
      </c>
      <c r="AB28" s="7">
        <f>VLOOKUP("*Вологодская*",[1]итого!$1:$1048576,COLUMN(C29),0)</f>
        <v>115462</v>
      </c>
      <c r="AC28" s="7">
        <f>VLOOKUP("*Вологодская*",[1]итого!$1:$1048576,COLUMN(D29),0)</f>
        <v>116863</v>
      </c>
      <c r="AD28" s="7">
        <f>VLOOKUP("*Вологодская*",[1]итого!$1:$1048576,COLUMN(E29),0)</f>
        <v>119346</v>
      </c>
      <c r="AE28" s="7">
        <f>VLOOKUP("*Вологодская*",[1]итого!$1:$1048576,COLUMN(F29),0)</f>
        <v>121011</v>
      </c>
      <c r="AF28" s="7">
        <f>VLOOKUP("*Вологодская*",[1]итого!$1:$1048576,COLUMN(G29),0)</f>
        <v>122371</v>
      </c>
      <c r="AG28" s="7">
        <f>VLOOKUP("*Вологодская*",[1]итого!$1:$1048576,COLUMN(H29),0)</f>
        <v>122871</v>
      </c>
      <c r="AH28" s="7">
        <f>VLOOKUP("*Вологодская*",[1]итого!$1:$1048576,COLUMN(I29),0)</f>
        <v>124736</v>
      </c>
      <c r="AI28" s="7">
        <f>VLOOKUP("*Вологодская*",[1]итого!$1:$1048576,COLUMN(J29),0)</f>
        <v>126721</v>
      </c>
      <c r="AJ28" s="7">
        <f>VLOOKUP("*Вологодская*",[1]итого!$1:$1048576,COLUMN(K29),0)</f>
        <v>127318</v>
      </c>
      <c r="AK28" s="7">
        <f>VLOOKUP("*Вологодская*",[1]итого!$1:$1048576,COLUMN(L29),0)</f>
        <v>128726</v>
      </c>
      <c r="AL28" s="7">
        <f>VLOOKUP("*Вологодская*",[1]итого!$1:$1048576,COLUMN(M29),0)</f>
        <v>129509</v>
      </c>
      <c r="AM28" s="7">
        <f>VLOOKUP("*Вологодская*",[1]итого!$1:$1048576,COLUMN(N29),0)</f>
        <v>130406</v>
      </c>
      <c r="AN28" s="7">
        <f>VLOOKUP("*Вологодская*",[1]итого!$1:$1048576,COLUMN(O29),0)</f>
        <v>131724</v>
      </c>
      <c r="AO28" s="7">
        <f>VLOOKUP("*Вологодская*",[1]итого!$1:$1048576,COLUMN(P29),0)</f>
        <v>134100</v>
      </c>
      <c r="AP28" s="7">
        <f>VLOOKUP("*Вологодская*",[1]итого!$1:$1048576,COLUMN(Q29),0)</f>
        <v>133084</v>
      </c>
      <c r="AQ28" s="7">
        <f>VLOOKUP("*Вологодская*",[1]итого!$1:$1048576,COLUMN(R29),0)</f>
        <v>133235</v>
      </c>
      <c r="AR28" s="7">
        <f>VLOOKUP("*Вологодская*",[1]итого!$1:$1048576,COLUMN(S29),0)</f>
        <v>134436</v>
      </c>
      <c r="AS28" s="7">
        <f>VLOOKUP("*Вологодская*",[1]итого!$1:$1048576,COLUMN(T29),0)</f>
        <v>136804</v>
      </c>
      <c r="AT28" s="7">
        <f>VLOOKUP("*Вологодская*",[1]итого!$1:$1048576,COLUMN(U29),0)</f>
        <v>139292</v>
      </c>
      <c r="AU28" s="7">
        <f>VLOOKUP("*Вологодская*",[1]итого!$1:$1048576,COLUMN(V29),0)</f>
        <v>141949</v>
      </c>
      <c r="AV28" s="7">
        <f>VLOOKUP("*Вологодская*",[1]итого!$1:$1048576,COLUMN(W29),0)</f>
        <v>144789</v>
      </c>
      <c r="AW28" s="7">
        <f>VLOOKUP("*Вологодская*",[1]итого!$1:$1048576,COLUMN(X29),0)</f>
        <v>144696</v>
      </c>
      <c r="AX28" s="7">
        <f>VLOOKUP("*Вологодская*",[1]итого!$1:$1048576,COLUMN(Y29),0)</f>
        <v>146395</v>
      </c>
      <c r="AY28" s="7">
        <f>VLOOKUP("*Вологодская*",[1]итого!$1:$1048576,COLUMN(Z29),0)</f>
        <v>147249</v>
      </c>
      <c r="AZ28" s="7">
        <f>VLOOKUP("*Вологодская*",[1]итого!$1:$1048576,COLUMN(AA29),0)</f>
        <v>149295</v>
      </c>
      <c r="BA28" s="7">
        <f>VLOOKUP("*Вологодская*",[1]итого!$1:$1048576,COLUMN(AB29),0)</f>
        <v>152108</v>
      </c>
      <c r="BB28" s="7">
        <f>VLOOKUP("*Вологодская*",[1]итого!$1:$1048576,COLUMN(AC29),0)</f>
        <v>155335</v>
      </c>
      <c r="BC28" s="7">
        <f>VLOOKUP("*Вологодская*",[1]итого!$1:$1048576,COLUMN(AD29),0)</f>
        <v>158591</v>
      </c>
      <c r="BD28" s="7">
        <f>VLOOKUP("*Вологодская*",[1]итого!$1:$1048576,COLUMN(AE29),0)</f>
        <v>161917</v>
      </c>
      <c r="BE28" s="7">
        <f>VLOOKUP("*Вологодская*",[1]итого!$1:$1048576,COLUMN(AF29),0)</f>
        <v>164584</v>
      </c>
      <c r="BF28" s="7">
        <f>VLOOKUP("*Вологодская*",[1]итого!$1:$1048576,COLUMN(AG29),0)</f>
        <v>167935</v>
      </c>
      <c r="BG28" s="7">
        <f>VLOOKUP("*Вологодская*",[1]итого!$1:$1048576,COLUMN(AH29),0)</f>
        <v>170829</v>
      </c>
      <c r="BH28" s="7">
        <f>VLOOKUP("*Вологодская*",[1]итого!$1:$1048576,COLUMN(AI29),0)</f>
        <v>173674</v>
      </c>
      <c r="BI28" s="7">
        <f>VLOOKUP("*Вологодская*",[1]итого!$1:$1048576,COLUMN(AJ29),0)</f>
        <v>172304</v>
      </c>
      <c r="BJ28" s="7">
        <f>VLOOKUP("*Вологодская*",[1]итого!$1:$1048576,COLUMN(AK29),0)</f>
        <v>174613</v>
      </c>
      <c r="BK28" s="7">
        <f>VLOOKUP("*Вологодская*",[1]итого!$1:$1048576,COLUMN(AL29),0)</f>
        <v>176000</v>
      </c>
      <c r="BL28" s="7">
        <f>VLOOKUP("*Вологодская*",[1]итого!$1:$1048576,COLUMN(AM29),0)</f>
        <v>178649</v>
      </c>
      <c r="BM28" s="7">
        <f>VLOOKUP("*Вологодская*",[1]итого!$1:$1048576,COLUMN(AN29),0)</f>
        <v>178267</v>
      </c>
      <c r="BN28" s="7">
        <f>VLOOKUP("*Вологодская*",[1]итого!$1:$1048576,COLUMN(AO29),0)</f>
        <v>176471</v>
      </c>
      <c r="BO28" s="7">
        <f>VLOOKUP("*Вологодская*",[1]итого!$1:$1048576,COLUMN(AP29),0)</f>
        <v>175347</v>
      </c>
      <c r="BP28" s="7">
        <f>VLOOKUP("*Вологодская*",[1]итого!$1:$1048576,COLUMN(AQ29),0)</f>
        <v>175522</v>
      </c>
      <c r="BQ28" s="7">
        <f>VLOOKUP("*Вологодская*",[1]итого!$1:$1048576,COLUMN(AR29),0)</f>
        <v>176629</v>
      </c>
      <c r="BR28" s="7">
        <f>VLOOKUP("*Вологодская*",[1]итого!$1:$1048576,COLUMN(AS29),0)</f>
        <v>177590</v>
      </c>
      <c r="BS28" s="7">
        <f>VLOOKUP("*Вологодская*",[1]итого!$1:$1048576,COLUMN(AT29),0)</f>
        <v>179555</v>
      </c>
      <c r="BT28" s="7">
        <f>VLOOKUP("*Вологодская*",[1]итого!$1:$1048576,COLUMN(AU29),0)</f>
        <v>180218</v>
      </c>
      <c r="BU28" s="7">
        <f>VLOOKUP("*Вологодская*",[1]итого!$1:$1048576,COLUMN(AV29),0)</f>
        <v>182248</v>
      </c>
      <c r="BV28" s="7">
        <f>VLOOKUP("*Вологодская*",[1]итого!$1:$1048576,COLUMN(AW29),0)</f>
        <v>184576</v>
      </c>
      <c r="BW28" s="7">
        <f>VLOOKUP("*Вологодская*",[1]итого!$1:$1048576,COLUMN(AX29),0)</f>
        <v>185348</v>
      </c>
      <c r="BX28" s="7">
        <f>VLOOKUP("*Вологодская*",[1]итого!$1:$1048576,COLUMN(AY29),0)</f>
        <v>186933</v>
      </c>
      <c r="BY28" s="7">
        <f>VLOOKUP("*Вологодская*",[1]итого!$1:$1048576,COLUMN(AZ29),0)</f>
        <v>189926</v>
      </c>
      <c r="BZ28" s="7">
        <f>VLOOKUP("*Вологодская*",[1]итого!$1:$1048576,COLUMN(BA29),0)</f>
        <v>193595</v>
      </c>
      <c r="CA28" s="7">
        <f>VLOOKUP("*Вологодская*",[1]итого!$1:$1048576,COLUMN(BB29),0)</f>
        <v>196907</v>
      </c>
      <c r="CB28" s="7">
        <f>VLOOKUP("*Вологодская*",[1]итого!$1:$1048576,COLUMN(BC29),0)</f>
        <v>200756</v>
      </c>
      <c r="CC28" s="7">
        <f>VLOOKUP("*Вологодская*",[1]итого!$1:$1048576,COLUMN(BD29),0)</f>
        <v>203623</v>
      </c>
      <c r="CD28" s="7">
        <f>VLOOKUP("*Вологодская*",[1]итого!$1:$1048576,COLUMN(BE29),0)</f>
        <v>210189</v>
      </c>
      <c r="CE28" s="7">
        <f>VLOOKUP("*Вологодская*",[1]итого!$1:$1048576,COLUMN(BF29),0)</f>
        <v>216269</v>
      </c>
      <c r="CF28" s="7">
        <f>VLOOKUP("*Вологодская*",[1]итого!$1:$1048576,COLUMN(BG29),0)</f>
        <v>220925</v>
      </c>
      <c r="CG28" s="7">
        <f>VLOOKUP("*Вологодская*",[1]итого!$1:$1048576,COLUMN(BH29),0)</f>
        <v>223043</v>
      </c>
      <c r="CH28" s="7">
        <f>VLOOKUP("*Вологодская*",[1]итого!$1:$1048576,COLUMN(BI29),0)</f>
        <v>221711</v>
      </c>
      <c r="CI28" s="7">
        <f>VLOOKUP("*Вологодская*",[1]итого!$1:$1048576,COLUMN(BJ29),0)</f>
        <v>222859</v>
      </c>
      <c r="CJ28" s="7">
        <f>VLOOKUP("*Вологодская*",[1]итого!$1:$1048576,COLUMN(BK29),0)</f>
        <v>224417</v>
      </c>
      <c r="CK28" s="7">
        <f>VLOOKUP("*Вологодская*",[1]итого!$1:$1048576,COLUMN(BL29),0)</f>
        <v>227960</v>
      </c>
      <c r="CL28" s="7">
        <f>VLOOKUP("*Вологодская*",[1]итого!$1:$1048576,COLUMN(BM29),0)</f>
        <v>231121</v>
      </c>
      <c r="CM28" s="7">
        <f>VLOOKUP("*Вологодская*",[1]итого!$1:$1048576,COLUMN(BN29),0)</f>
        <v>235109</v>
      </c>
      <c r="CN28" s="7">
        <f>VLOOKUP("*Вологодская*",[1]итого!$1:$1048576,COLUMN(BO29),0)</f>
        <v>240358</v>
      </c>
      <c r="CO28" s="7">
        <f>VLOOKUP("*Вологодская*",[1]итого!$1:$1048576,COLUMN(BP29),0)</f>
        <v>239978</v>
      </c>
      <c r="CP28" s="7">
        <f>VLOOKUP("*Вологодская*",[1]итого!$1:$1048576,COLUMN(BQ29),0)</f>
        <v>241928</v>
      </c>
      <c r="CQ28" s="7">
        <f>VLOOKUP("*Вологодская*",[1]итого!$1:$1048576,COLUMN(BR29),0)</f>
        <v>242377</v>
      </c>
      <c r="CR28" s="7">
        <f>VLOOKUP("*Вологодская*",[1]итого!$1:$1048576,COLUMN(BS29),0)</f>
        <v>242917</v>
      </c>
      <c r="CS28" s="7">
        <f>VLOOKUP("*Вологодская*",[1]итого!$1:$1048576,COLUMN(BT29),0)</f>
        <v>234794</v>
      </c>
      <c r="CT28" s="7">
        <f>VLOOKUP("*Вологодская*",[1]итого!$1:$1048576,COLUMN(BU29),0)</f>
        <v>229735</v>
      </c>
      <c r="CU28" s="7">
        <f>VLOOKUP("*Вологодская*",[1]итого!$1:$1048576,COLUMN(BV29),0)</f>
        <v>226436</v>
      </c>
      <c r="CV28" s="7">
        <f>VLOOKUP("*Вологодская*",[1]итого!$1:$1048576,COLUMN(BW29),0)</f>
        <v>225172</v>
      </c>
      <c r="CW28" s="7">
        <f>VLOOKUP("*Вологодская*",[1]итого!$1:$1048576,COLUMN(BX29),0)</f>
        <v>224608</v>
      </c>
      <c r="CX28" s="7">
        <f>VLOOKUP("*Вологодская*",[1]итого!$1:$1048576,COLUMN(BY29),0)</f>
        <v>224825</v>
      </c>
      <c r="CY28" s="7">
        <f>VLOOKUP("*Вологодская*",[1]итого!$1:$1048576,COLUMN(BZ29),0)</f>
        <v>225743</v>
      </c>
      <c r="CZ28" s="7">
        <f>VLOOKUP("*Вологодская*",[1]итого!$1:$1048576,COLUMN(CA29),0)</f>
        <v>225815</v>
      </c>
      <c r="DA28" s="7">
        <f>VLOOKUP("*Вологодская*",[1]итого!$1:$1048576,COLUMN(CB29),0)</f>
        <v>224545</v>
      </c>
      <c r="DB28" s="7">
        <f>VLOOKUP("*Вологодская*",[1]итого!$1:$1048576,COLUMN(CC29),0)</f>
        <v>226774</v>
      </c>
      <c r="DC28" s="7">
        <f>VLOOKUP("*Вологодская*",[1]итого!$1:$1048576,COLUMN(CD29),0)</f>
        <v>228250</v>
      </c>
      <c r="DD28" s="7">
        <f>VLOOKUP("*Вологодская*",[1]итого!$1:$1048576,COLUMN(CE29),0)</f>
        <v>230581</v>
      </c>
      <c r="DE28" s="7">
        <f>VLOOKUP("*Вологодская*",[1]итого!$1:$1048576,COLUMN(CF29),0)</f>
        <v>232452</v>
      </c>
      <c r="DF28" s="7">
        <f>VLOOKUP("*Вологодская*",[1]итого!$1:$1048576,COLUMN(CG29),0)</f>
        <v>233384</v>
      </c>
    </row>
    <row r="29" spans="1:110" x14ac:dyDescent="0.25">
      <c r="A29" s="8" t="s">
        <v>25</v>
      </c>
      <c r="B29" s="7">
        <v>68765.597999999998</v>
      </c>
      <c r="C29" s="7">
        <v>68812.403999999995</v>
      </c>
      <c r="D29" s="7">
        <v>69039.910999999993</v>
      </c>
      <c r="E29" s="7">
        <v>69795.701000000001</v>
      </c>
      <c r="F29" s="7">
        <v>70754.12</v>
      </c>
      <c r="G29" s="7">
        <v>71725.58</v>
      </c>
      <c r="H29" s="7">
        <v>72702.7</v>
      </c>
      <c r="I29" s="7">
        <v>74093.941999999995</v>
      </c>
      <c r="J29" s="7">
        <v>74993.994999999995</v>
      </c>
      <c r="K29" s="7">
        <v>76134.69</v>
      </c>
      <c r="L29" s="7">
        <v>77207.899000000005</v>
      </c>
      <c r="M29" s="7">
        <v>78613.433999999994</v>
      </c>
      <c r="N29" s="7">
        <v>79952.513000000006</v>
      </c>
      <c r="O29" s="7">
        <v>80781.771999999997</v>
      </c>
      <c r="P29" s="7">
        <v>81861.577000000005</v>
      </c>
      <c r="Q29" s="7">
        <v>83452.748000000007</v>
      </c>
      <c r="R29" s="7">
        <v>85374.259000000005</v>
      </c>
      <c r="S29" s="7">
        <v>87451.375</v>
      </c>
      <c r="T29" s="7">
        <v>89060.345000000001</v>
      </c>
      <c r="U29" s="7">
        <v>91013.813999999998</v>
      </c>
      <c r="V29" s="7">
        <v>93276.350999999995</v>
      </c>
      <c r="W29" s="7">
        <v>95445.646999999997</v>
      </c>
      <c r="X29" s="7">
        <v>97137.297999999995</v>
      </c>
      <c r="Y29" s="7">
        <v>99600.698000000004</v>
      </c>
      <c r="Z29" s="7">
        <v>101287.371</v>
      </c>
      <c r="AA29" s="7">
        <f>VLOOKUP("*Калининградская*",[1]итого!$1:$1048576,COLUMN(B30),0)</f>
        <v>102515</v>
      </c>
      <c r="AB29" s="7">
        <f>VLOOKUP("*Калининградская*",[1]итого!$1:$1048576,COLUMN(C30),0)</f>
        <v>104054</v>
      </c>
      <c r="AC29" s="7">
        <f>VLOOKUP("*Калининградская*",[1]итого!$1:$1048576,COLUMN(D30),0)</f>
        <v>106105</v>
      </c>
      <c r="AD29" s="7">
        <f>VLOOKUP("*Калининградская*",[1]итого!$1:$1048576,COLUMN(E30),0)</f>
        <v>108468</v>
      </c>
      <c r="AE29" s="7">
        <f>VLOOKUP("*Калининградская*",[1]итого!$1:$1048576,COLUMN(F30),0)</f>
        <v>110483</v>
      </c>
      <c r="AF29" s="7">
        <f>VLOOKUP("*Калининградская*",[1]итого!$1:$1048576,COLUMN(G30),0)</f>
        <v>112244</v>
      </c>
      <c r="AG29" s="7">
        <f>VLOOKUP("*Калининградская*",[1]итого!$1:$1048576,COLUMN(H30),0)</f>
        <v>113504</v>
      </c>
      <c r="AH29" s="7">
        <f>VLOOKUP("*Калининградская*",[1]итого!$1:$1048576,COLUMN(I30),0)</f>
        <v>115625</v>
      </c>
      <c r="AI29" s="7">
        <f>VLOOKUP("*Калининградская*",[1]итого!$1:$1048576,COLUMN(J30),0)</f>
        <v>117458</v>
      </c>
      <c r="AJ29" s="7">
        <f>VLOOKUP("*Калининградская*",[1]итого!$1:$1048576,COLUMN(K30),0)</f>
        <v>117646</v>
      </c>
      <c r="AK29" s="7">
        <f>VLOOKUP("*Калининградская*",[1]итого!$1:$1048576,COLUMN(L30),0)</f>
        <v>119282</v>
      </c>
      <c r="AL29" s="7">
        <f>VLOOKUP("*Калининградская*",[1]итого!$1:$1048576,COLUMN(M30),0)</f>
        <v>119340</v>
      </c>
      <c r="AM29" s="7">
        <f>VLOOKUP("*Калининградская*",[1]итого!$1:$1048576,COLUMN(N30),0)</f>
        <v>120657</v>
      </c>
      <c r="AN29" s="7">
        <f>VLOOKUP("*Калининградская*",[1]итого!$1:$1048576,COLUMN(O30),0)</f>
        <v>122254</v>
      </c>
      <c r="AO29" s="7">
        <f>VLOOKUP("*Калининградская*",[1]итого!$1:$1048576,COLUMN(P30),0)</f>
        <v>124021</v>
      </c>
      <c r="AP29" s="7">
        <f>VLOOKUP("*Калининградская*",[1]итого!$1:$1048576,COLUMN(Q30),0)</f>
        <v>122867</v>
      </c>
      <c r="AQ29" s="7">
        <f>VLOOKUP("*Калининградская*",[1]итого!$1:$1048576,COLUMN(R30),0)</f>
        <v>123651</v>
      </c>
      <c r="AR29" s="7">
        <f>VLOOKUP("*Калининградская*",[1]итого!$1:$1048576,COLUMN(S30),0)</f>
        <v>126366</v>
      </c>
      <c r="AS29" s="7">
        <f>VLOOKUP("*Калининградская*",[1]итого!$1:$1048576,COLUMN(T30),0)</f>
        <v>128379</v>
      </c>
      <c r="AT29" s="7">
        <f>VLOOKUP("*Калининградская*",[1]итого!$1:$1048576,COLUMN(U30),0)</f>
        <v>130656</v>
      </c>
      <c r="AU29" s="7">
        <f>VLOOKUP("*Калининградская*",[1]итого!$1:$1048576,COLUMN(V30),0)</f>
        <v>132912</v>
      </c>
      <c r="AV29" s="7">
        <f>VLOOKUP("*Калининградская*",[1]итого!$1:$1048576,COLUMN(W30),0)</f>
        <v>135336</v>
      </c>
      <c r="AW29" s="7">
        <f>VLOOKUP("*Калининградская*",[1]итого!$1:$1048576,COLUMN(X30),0)</f>
        <v>135695</v>
      </c>
      <c r="AX29" s="7">
        <f>VLOOKUP("*Калининградская*",[1]итого!$1:$1048576,COLUMN(Y30),0)</f>
        <v>136662</v>
      </c>
      <c r="AY29" s="7">
        <f>VLOOKUP("*Калининградская*",[1]итого!$1:$1048576,COLUMN(Z30),0)</f>
        <v>137639</v>
      </c>
      <c r="AZ29" s="7">
        <f>VLOOKUP("*Калининградская*",[1]итого!$1:$1048576,COLUMN(AA30),0)</f>
        <v>139813</v>
      </c>
      <c r="BA29" s="7">
        <f>VLOOKUP("*Калининградская*",[1]итого!$1:$1048576,COLUMN(AB30),0)</f>
        <v>142766</v>
      </c>
      <c r="BB29" s="7">
        <f>VLOOKUP("*Калининградская*",[1]итого!$1:$1048576,COLUMN(AC30),0)</f>
        <v>146116</v>
      </c>
      <c r="BC29" s="7">
        <f>VLOOKUP("*Калининградская*",[1]итого!$1:$1048576,COLUMN(AD30),0)</f>
        <v>149483</v>
      </c>
      <c r="BD29" s="7">
        <f>VLOOKUP("*Калининградская*",[1]итого!$1:$1048576,COLUMN(AE30),0)</f>
        <v>153084</v>
      </c>
      <c r="BE29" s="7">
        <f>VLOOKUP("*Калининградская*",[1]итого!$1:$1048576,COLUMN(AF30),0)</f>
        <v>155638</v>
      </c>
      <c r="BF29" s="7">
        <f>VLOOKUP("*Калининградская*",[1]итого!$1:$1048576,COLUMN(AG30),0)</f>
        <v>158730</v>
      </c>
      <c r="BG29" s="7">
        <f>VLOOKUP("*Калининградская*",[1]итого!$1:$1048576,COLUMN(AH30),0)</f>
        <v>160927</v>
      </c>
      <c r="BH29" s="7">
        <f>VLOOKUP("*Калининградская*",[1]итого!$1:$1048576,COLUMN(AI30),0)</f>
        <v>163210</v>
      </c>
      <c r="BI29" s="7">
        <f>VLOOKUP("*Калининградская*",[1]итого!$1:$1048576,COLUMN(AJ30),0)</f>
        <v>164001</v>
      </c>
      <c r="BJ29" s="7">
        <f>VLOOKUP("*Калининградская*",[1]итого!$1:$1048576,COLUMN(AK30),0)</f>
        <v>166025</v>
      </c>
      <c r="BK29" s="7">
        <f>VLOOKUP("*Калининградская*",[1]итого!$1:$1048576,COLUMN(AL30),0)</f>
        <v>168057</v>
      </c>
      <c r="BL29" s="7">
        <f>VLOOKUP("*Калининградская*",[1]итого!$1:$1048576,COLUMN(AM30),0)</f>
        <v>171130</v>
      </c>
      <c r="BM29" s="7">
        <f>VLOOKUP("*Калининградская*",[1]итого!$1:$1048576,COLUMN(AN30),0)</f>
        <v>171140</v>
      </c>
      <c r="BN29" s="7">
        <f>VLOOKUP("*Калининградская*",[1]итого!$1:$1048576,COLUMN(AO30),0)</f>
        <v>169732</v>
      </c>
      <c r="BO29" s="7">
        <f>VLOOKUP("*Калининградская*",[1]итого!$1:$1048576,COLUMN(AP30),0)</f>
        <v>169110</v>
      </c>
      <c r="BP29" s="7">
        <f>VLOOKUP("*Калининградская*",[1]итого!$1:$1048576,COLUMN(AQ30),0)</f>
        <v>169447</v>
      </c>
      <c r="BQ29" s="7">
        <f>VLOOKUP("*Калининградская*",[1]итого!$1:$1048576,COLUMN(AR30),0)</f>
        <v>170599</v>
      </c>
      <c r="BR29" s="7">
        <f>VLOOKUP("*Калининградская*",[1]итого!$1:$1048576,COLUMN(AS30),0)</f>
        <v>171788</v>
      </c>
      <c r="BS29" s="7">
        <f>VLOOKUP("*Калининградская*",[1]итого!$1:$1048576,COLUMN(AT30),0)</f>
        <v>173911</v>
      </c>
      <c r="BT29" s="7">
        <f>VLOOKUP("*Калининградская*",[1]итого!$1:$1048576,COLUMN(AU30),0)</f>
        <v>175573</v>
      </c>
      <c r="BU29" s="7">
        <f>VLOOKUP("*Калининградская*",[1]итого!$1:$1048576,COLUMN(AV30),0)</f>
        <v>177271</v>
      </c>
      <c r="BV29" s="7">
        <f>VLOOKUP("*Калининградская*",[1]итого!$1:$1048576,COLUMN(AW30),0)</f>
        <v>178926</v>
      </c>
      <c r="BW29" s="7">
        <f>VLOOKUP("*Калининградская*",[1]итого!$1:$1048576,COLUMN(AX30),0)</f>
        <v>180150</v>
      </c>
      <c r="BX29" s="7">
        <f>VLOOKUP("*Калининградская*",[1]итого!$1:$1048576,COLUMN(AY30),0)</f>
        <v>181697</v>
      </c>
      <c r="BY29" s="7">
        <f>VLOOKUP("*Калининградская*",[1]итого!$1:$1048576,COLUMN(AZ30),0)</f>
        <v>184800</v>
      </c>
      <c r="BZ29" s="7">
        <f>VLOOKUP("*Калининградская*",[1]итого!$1:$1048576,COLUMN(BA30),0)</f>
        <v>187386</v>
      </c>
      <c r="CA29" s="7">
        <f>VLOOKUP("*Калининградская*",[1]итого!$1:$1048576,COLUMN(BB30),0)</f>
        <v>190952</v>
      </c>
      <c r="CB29" s="7">
        <f>VLOOKUP("*Калининградская*",[1]итого!$1:$1048576,COLUMN(BC30),0)</f>
        <v>194705</v>
      </c>
      <c r="CC29" s="7">
        <f>VLOOKUP("*Калининградская*",[1]итого!$1:$1048576,COLUMN(BD30),0)</f>
        <v>197693</v>
      </c>
      <c r="CD29" s="7">
        <f>VLOOKUP("*Калининградская*",[1]итого!$1:$1048576,COLUMN(BE30),0)</f>
        <v>202720</v>
      </c>
      <c r="CE29" s="7">
        <f>VLOOKUP("*Калининградская*",[1]итого!$1:$1048576,COLUMN(BF30),0)</f>
        <v>208282</v>
      </c>
      <c r="CF29" s="7">
        <f>VLOOKUP("*Калининградская*",[1]итого!$1:$1048576,COLUMN(BG30),0)</f>
        <v>213241</v>
      </c>
      <c r="CG29" s="7">
        <f>VLOOKUP("*Калининградская*",[1]итого!$1:$1048576,COLUMN(BH30),0)</f>
        <v>216232</v>
      </c>
      <c r="CH29" s="7">
        <f>VLOOKUP("*Калининградская*",[1]итого!$1:$1048576,COLUMN(BI30),0)</f>
        <v>217122</v>
      </c>
      <c r="CI29" s="7">
        <f>VLOOKUP("*Калининградская*",[1]итого!$1:$1048576,COLUMN(BJ30),0)</f>
        <v>218881</v>
      </c>
      <c r="CJ29" s="7">
        <f>VLOOKUP("*Калининградская*",[1]итого!$1:$1048576,COLUMN(BK30),0)</f>
        <v>220807</v>
      </c>
      <c r="CK29" s="7">
        <f>VLOOKUP("*Калининградская*",[1]итого!$1:$1048576,COLUMN(BL30),0)</f>
        <v>224637</v>
      </c>
      <c r="CL29" s="7">
        <f>VLOOKUP("*Калининградская*",[1]итого!$1:$1048576,COLUMN(BM30),0)</f>
        <v>227710</v>
      </c>
      <c r="CM29" s="7">
        <f>VLOOKUP("*Калининградская*",[1]итого!$1:$1048576,COLUMN(BN30),0)</f>
        <v>231514</v>
      </c>
      <c r="CN29" s="7">
        <f>VLOOKUP("*Калининградская*",[1]итого!$1:$1048576,COLUMN(BO30),0)</f>
        <v>237657</v>
      </c>
      <c r="CO29" s="7">
        <f>VLOOKUP("*Калининградская*",[1]итого!$1:$1048576,COLUMN(BP30),0)</f>
        <v>237486</v>
      </c>
      <c r="CP29" s="7">
        <f>VLOOKUP("*Калининградская*",[1]итого!$1:$1048576,COLUMN(BQ30),0)</f>
        <v>239473</v>
      </c>
      <c r="CQ29" s="7">
        <f>VLOOKUP("*Калининградская*",[1]итого!$1:$1048576,COLUMN(BR30),0)</f>
        <v>240233</v>
      </c>
      <c r="CR29" s="7">
        <f>VLOOKUP("*Калининградская*",[1]итого!$1:$1048576,COLUMN(BS30),0)</f>
        <v>239365</v>
      </c>
      <c r="CS29" s="7">
        <f>VLOOKUP("*Калининградская*",[1]итого!$1:$1048576,COLUMN(BT30),0)</f>
        <v>234373</v>
      </c>
      <c r="CT29" s="7">
        <f>VLOOKUP("*Калининградская*",[1]итого!$1:$1048576,COLUMN(BU30),0)</f>
        <v>231232</v>
      </c>
      <c r="CU29" s="7">
        <f>VLOOKUP("*Калининградская*",[1]итого!$1:$1048576,COLUMN(BV30),0)</f>
        <v>234954</v>
      </c>
      <c r="CV29" s="7">
        <f>VLOOKUP("*Калининградская*",[1]итого!$1:$1048576,COLUMN(BW30),0)</f>
        <v>234393</v>
      </c>
      <c r="CW29" s="7">
        <f>VLOOKUP("*Калининградская*",[1]итого!$1:$1048576,COLUMN(BX30),0)</f>
        <v>235331</v>
      </c>
      <c r="CX29" s="7">
        <f>VLOOKUP("*Калининградская*",[1]итого!$1:$1048576,COLUMN(BY30),0)</f>
        <v>235983</v>
      </c>
      <c r="CY29" s="7">
        <f>VLOOKUP("*Калининградская*",[1]итого!$1:$1048576,COLUMN(BZ30),0)</f>
        <v>237525</v>
      </c>
      <c r="CZ29" s="7">
        <f>VLOOKUP("*Калининградская*",[1]итого!$1:$1048576,COLUMN(CA30),0)</f>
        <v>237832</v>
      </c>
      <c r="DA29" s="7">
        <f>VLOOKUP("*Калининградская*",[1]итого!$1:$1048576,COLUMN(CB30),0)</f>
        <v>237570</v>
      </c>
      <c r="DB29" s="7">
        <f>VLOOKUP("*Калининградская*",[1]итого!$1:$1048576,COLUMN(CC30),0)</f>
        <v>239826</v>
      </c>
      <c r="DC29" s="7">
        <f>VLOOKUP("*Калининградская*",[1]итого!$1:$1048576,COLUMN(CD30),0)</f>
        <v>242133</v>
      </c>
      <c r="DD29" s="7">
        <f>VLOOKUP("*Калининградская*",[1]итого!$1:$1048576,COLUMN(CE30),0)</f>
        <v>244357</v>
      </c>
      <c r="DE29" s="7">
        <f>VLOOKUP("*Калининградская*",[1]итого!$1:$1048576,COLUMN(CF30),0)</f>
        <v>246414</v>
      </c>
      <c r="DF29" s="7">
        <f>VLOOKUP("*Калининградская*",[1]итого!$1:$1048576,COLUMN(CG30),0)</f>
        <v>248175</v>
      </c>
    </row>
    <row r="30" spans="1:110" x14ac:dyDescent="0.25">
      <c r="A30" s="8" t="s">
        <v>26</v>
      </c>
      <c r="B30" s="7">
        <v>144553.527</v>
      </c>
      <c r="C30" s="7">
        <v>145108.45499999999</v>
      </c>
      <c r="D30" s="7">
        <v>146371.88</v>
      </c>
      <c r="E30" s="7">
        <v>148925.611</v>
      </c>
      <c r="F30" s="7">
        <v>151385.99299999999</v>
      </c>
      <c r="G30" s="7">
        <v>153216.541</v>
      </c>
      <c r="H30" s="7">
        <v>155663.62299999999</v>
      </c>
      <c r="I30" s="7">
        <v>158350.51</v>
      </c>
      <c r="J30" s="7">
        <v>161315.454</v>
      </c>
      <c r="K30" s="7">
        <v>164100.88800000001</v>
      </c>
      <c r="L30" s="7">
        <v>167231.56599999999</v>
      </c>
      <c r="M30" s="7">
        <v>171006.37700000001</v>
      </c>
      <c r="N30" s="7">
        <v>175055.98199999999</v>
      </c>
      <c r="O30" s="7">
        <v>178651.88800000001</v>
      </c>
      <c r="P30" s="7">
        <v>181330.35500000001</v>
      </c>
      <c r="Q30" s="7">
        <v>185266.07199999999</v>
      </c>
      <c r="R30" s="7">
        <v>189773.25700000001</v>
      </c>
      <c r="S30" s="7">
        <v>194536.359</v>
      </c>
      <c r="T30" s="7">
        <v>198797.51800000001</v>
      </c>
      <c r="U30" s="7">
        <v>203008.815</v>
      </c>
      <c r="V30" s="7">
        <v>208115.21799999999</v>
      </c>
      <c r="W30" s="7">
        <v>213345.639</v>
      </c>
      <c r="X30" s="7">
        <v>218284.68599999999</v>
      </c>
      <c r="Y30" s="7">
        <v>224026.99299999999</v>
      </c>
      <c r="Z30" s="7">
        <v>226627.54300000001</v>
      </c>
      <c r="AA30" s="7">
        <f>VLOOKUP("*Ленинградская*",[1]итого!$1:$1048576,COLUMN(B31),0)</f>
        <v>230514</v>
      </c>
      <c r="AB30" s="7">
        <f>VLOOKUP("*Ленинградская*",[1]итого!$1:$1048576,COLUMN(C31),0)</f>
        <v>235021</v>
      </c>
      <c r="AC30" s="7">
        <f>VLOOKUP("*Ленинградская*",[1]итого!$1:$1048576,COLUMN(D31),0)</f>
        <v>240174</v>
      </c>
      <c r="AD30" s="7">
        <f>VLOOKUP("*Ленинградская*",[1]итого!$1:$1048576,COLUMN(E31),0)</f>
        <v>245963</v>
      </c>
      <c r="AE30" s="7">
        <f>VLOOKUP("*Ленинградская*",[1]итого!$1:$1048576,COLUMN(F31),0)</f>
        <v>250526</v>
      </c>
      <c r="AF30" s="7">
        <f>VLOOKUP("*Ленинградская*",[1]итого!$1:$1048576,COLUMN(G31),0)</f>
        <v>254555</v>
      </c>
      <c r="AG30" s="7">
        <f>VLOOKUP("*Ленинградская*",[1]итого!$1:$1048576,COLUMN(H31),0)</f>
        <v>258153</v>
      </c>
      <c r="AH30" s="7">
        <f>VLOOKUP("*Ленинградская*",[1]итого!$1:$1048576,COLUMN(I31),0)</f>
        <v>262959</v>
      </c>
      <c r="AI30" s="7">
        <f>VLOOKUP("*Ленинградская*",[1]итого!$1:$1048576,COLUMN(J31),0)</f>
        <v>267252</v>
      </c>
      <c r="AJ30" s="7">
        <f>VLOOKUP("*Ленинградская*",[1]итого!$1:$1048576,COLUMN(K31),0)</f>
        <v>270297</v>
      </c>
      <c r="AK30" s="7">
        <f>VLOOKUP("*Ленинградская*",[1]итого!$1:$1048576,COLUMN(L31),0)</f>
        <v>273645</v>
      </c>
      <c r="AL30" s="7">
        <f>VLOOKUP("*Ленинградская*",[1]итого!$1:$1048576,COLUMN(M31),0)</f>
        <v>276306</v>
      </c>
      <c r="AM30" s="7">
        <f>VLOOKUP("*Ленинградская*",[1]итого!$1:$1048576,COLUMN(N31),0)</f>
        <v>279090</v>
      </c>
      <c r="AN30" s="7">
        <f>VLOOKUP("*Ленинградская*",[1]итого!$1:$1048576,COLUMN(O31),0)</f>
        <v>282599</v>
      </c>
      <c r="AO30" s="7">
        <f>VLOOKUP("*Ленинградская*",[1]итого!$1:$1048576,COLUMN(P31),0)</f>
        <v>287807</v>
      </c>
      <c r="AP30" s="7">
        <f>VLOOKUP("*Ленинградская*",[1]итого!$1:$1048576,COLUMN(Q31),0)</f>
        <v>286473</v>
      </c>
      <c r="AQ30" s="7">
        <f>VLOOKUP("*Ленинградская*",[1]итого!$1:$1048576,COLUMN(R31),0)</f>
        <v>287847</v>
      </c>
      <c r="AR30" s="7">
        <f>VLOOKUP("*Ленинградская*",[1]итого!$1:$1048576,COLUMN(S31),0)</f>
        <v>291286</v>
      </c>
      <c r="AS30" s="7">
        <f>VLOOKUP("*Ленинградская*",[1]итого!$1:$1048576,COLUMN(T31),0)</f>
        <v>296312</v>
      </c>
      <c r="AT30" s="7">
        <f>VLOOKUP("*Ленинградская*",[1]итого!$1:$1048576,COLUMN(U31),0)</f>
        <v>302538</v>
      </c>
      <c r="AU30" s="7">
        <f>VLOOKUP("*Ленинградская*",[1]итого!$1:$1048576,COLUMN(V31),0)</f>
        <v>308315</v>
      </c>
      <c r="AV30" s="7">
        <f>VLOOKUP("*Ленинградская*",[1]итого!$1:$1048576,COLUMN(W31),0)</f>
        <v>314425</v>
      </c>
      <c r="AW30" s="7">
        <f>VLOOKUP("*Ленинградская*",[1]итого!$1:$1048576,COLUMN(X31),0)</f>
        <v>317088</v>
      </c>
      <c r="AX30" s="7">
        <f>VLOOKUP("*Ленинградская*",[1]итого!$1:$1048576,COLUMN(Y31),0)</f>
        <v>319788</v>
      </c>
      <c r="AY30" s="7">
        <f>VLOOKUP("*Ленинградская*",[1]итого!$1:$1048576,COLUMN(Z31),0)</f>
        <v>322956</v>
      </c>
      <c r="AZ30" s="7">
        <f>VLOOKUP("*Ленинградская*",[1]итого!$1:$1048576,COLUMN(AA31),0)</f>
        <v>328310</v>
      </c>
      <c r="BA30" s="7">
        <f>VLOOKUP("*Ленинградская*",[1]итого!$1:$1048576,COLUMN(AB31),0)</f>
        <v>335565</v>
      </c>
      <c r="BB30" s="7">
        <f>VLOOKUP("*Ленинградская*",[1]итого!$1:$1048576,COLUMN(AC31),0)</f>
        <v>343708</v>
      </c>
      <c r="BC30" s="7">
        <f>VLOOKUP("*Ленинградская*",[1]итого!$1:$1048576,COLUMN(AD31),0)</f>
        <v>351649</v>
      </c>
      <c r="BD30" s="7">
        <f>VLOOKUP("*Ленинградская*",[1]итого!$1:$1048576,COLUMN(AE31),0)</f>
        <v>360195</v>
      </c>
      <c r="BE30" s="7">
        <f>VLOOKUP("*Ленинградская*",[1]итого!$1:$1048576,COLUMN(AF31),0)</f>
        <v>366305</v>
      </c>
      <c r="BF30" s="7">
        <f>VLOOKUP("*Ленинградская*",[1]итого!$1:$1048576,COLUMN(AG31),0)</f>
        <v>373703</v>
      </c>
      <c r="BG30" s="7">
        <f>VLOOKUP("*Ленинградская*",[1]итого!$1:$1048576,COLUMN(AH31),0)</f>
        <v>379388</v>
      </c>
      <c r="BH30" s="7">
        <f>VLOOKUP("*Ленинградская*",[1]итого!$1:$1048576,COLUMN(AI31),0)</f>
        <v>387172</v>
      </c>
      <c r="BI30" s="7">
        <f>VLOOKUP("*Ленинградская*",[1]итого!$1:$1048576,COLUMN(AJ31),0)</f>
        <v>392880</v>
      </c>
      <c r="BJ30" s="7">
        <f>VLOOKUP("*Ленинградская*",[1]итого!$1:$1048576,COLUMN(AK31),0)</f>
        <v>398407</v>
      </c>
      <c r="BK30" s="7">
        <f>VLOOKUP("*Ленинградская*",[1]итого!$1:$1048576,COLUMN(AL31),0)</f>
        <v>402798</v>
      </c>
      <c r="BL30" s="7">
        <f>VLOOKUP("*Ленинградская*",[1]итого!$1:$1048576,COLUMN(AM31),0)</f>
        <v>410006</v>
      </c>
      <c r="BM30" s="7">
        <f>VLOOKUP("*Ленинградская*",[1]итого!$1:$1048576,COLUMN(AN31),0)</f>
        <v>409889</v>
      </c>
      <c r="BN30" s="7">
        <f>VLOOKUP("*Ленинградская*",[1]итого!$1:$1048576,COLUMN(AO31),0)</f>
        <v>406559</v>
      </c>
      <c r="BO30" s="7">
        <f>VLOOKUP("*Ленинградская*",[1]итого!$1:$1048576,COLUMN(AP31),0)</f>
        <v>405625</v>
      </c>
      <c r="BP30" s="7">
        <f>VLOOKUP("*Ленинградская*",[1]итого!$1:$1048576,COLUMN(AQ31),0)</f>
        <v>407636</v>
      </c>
      <c r="BQ30" s="7">
        <f>VLOOKUP("*Ленинградская*",[1]итого!$1:$1048576,COLUMN(AR31),0)</f>
        <v>412008</v>
      </c>
      <c r="BR30" s="7">
        <f>VLOOKUP("*Ленинградская*",[1]итого!$1:$1048576,COLUMN(AS31),0)</f>
        <v>416589</v>
      </c>
      <c r="BS30" s="7">
        <f>VLOOKUP("*Ленинградская*",[1]итого!$1:$1048576,COLUMN(AT31),0)</f>
        <v>423542</v>
      </c>
      <c r="BT30" s="7">
        <f>VLOOKUP("*Ленинградская*",[1]итого!$1:$1048576,COLUMN(AU31),0)</f>
        <v>427496</v>
      </c>
      <c r="BU30" s="7">
        <f>VLOOKUP("*Ленинградская*",[1]итого!$1:$1048576,COLUMN(AV31),0)</f>
        <v>432243</v>
      </c>
      <c r="BV30" s="7">
        <f>VLOOKUP("*Ленинградская*",[1]итого!$1:$1048576,COLUMN(AW31),0)</f>
        <v>438660</v>
      </c>
      <c r="BW30" s="7">
        <f>VLOOKUP("*Ленинградская*",[1]итого!$1:$1048576,COLUMN(AX31),0)</f>
        <v>441658</v>
      </c>
      <c r="BX30" s="7">
        <f>VLOOKUP("*Ленинградская*",[1]итого!$1:$1048576,COLUMN(AY31),0)</f>
        <v>446027</v>
      </c>
      <c r="BY30" s="7">
        <f>VLOOKUP("*Ленинградская*",[1]итого!$1:$1048576,COLUMN(AZ31),0)</f>
        <v>453472</v>
      </c>
      <c r="BZ30" s="7">
        <f>VLOOKUP("*Ленинградская*",[1]итого!$1:$1048576,COLUMN(BA31),0)</f>
        <v>460982</v>
      </c>
      <c r="CA30" s="7">
        <f>VLOOKUP("*Ленинградская*",[1]итого!$1:$1048576,COLUMN(BB31),0)</f>
        <v>470043</v>
      </c>
      <c r="CB30" s="7">
        <f>VLOOKUP("*Ленинградская*",[1]итого!$1:$1048576,COLUMN(BC31),0)</f>
        <v>478126</v>
      </c>
      <c r="CC30" s="7">
        <f>VLOOKUP("*Ленинградская*",[1]итого!$1:$1048576,COLUMN(BD31),0)</f>
        <v>485318</v>
      </c>
      <c r="CD30" s="7">
        <f>VLOOKUP("*Ленинградская*",[1]итого!$1:$1048576,COLUMN(BE31),0)</f>
        <v>498243</v>
      </c>
      <c r="CE30" s="7">
        <f>VLOOKUP("*Ленинградская*",[1]итого!$1:$1048576,COLUMN(BF31),0)</f>
        <v>510643</v>
      </c>
      <c r="CF30" s="7">
        <f>VLOOKUP("*Ленинградская*",[1]итого!$1:$1048576,COLUMN(BG31),0)</f>
        <v>519558</v>
      </c>
      <c r="CG30" s="7">
        <f>VLOOKUP("*Ленинградская*",[1]итого!$1:$1048576,COLUMN(BH31),0)</f>
        <v>524333</v>
      </c>
      <c r="CH30" s="7">
        <f>VLOOKUP("*Ленинградская*",[1]итого!$1:$1048576,COLUMN(BI31),0)</f>
        <v>524643</v>
      </c>
      <c r="CI30" s="7">
        <f>VLOOKUP("*Ленинградская*",[1]итого!$1:$1048576,COLUMN(BJ31),0)</f>
        <v>527325</v>
      </c>
      <c r="CJ30" s="7">
        <f>VLOOKUP("*Ленинградская*",[1]итого!$1:$1048576,COLUMN(BK31),0)</f>
        <v>531289</v>
      </c>
      <c r="CK30" s="7">
        <f>VLOOKUP("*Ленинградская*",[1]итого!$1:$1048576,COLUMN(BL31),0)</f>
        <v>539975</v>
      </c>
      <c r="CL30" s="7">
        <f>VLOOKUP("*Ленинградская*",[1]итого!$1:$1048576,COLUMN(BM31),0)</f>
        <v>545759</v>
      </c>
      <c r="CM30" s="7">
        <f>VLOOKUP("*Ленинградская*",[1]итого!$1:$1048576,COLUMN(BN31),0)</f>
        <v>552007</v>
      </c>
      <c r="CN30" s="7">
        <f>VLOOKUP("*Ленинградская*",[1]итого!$1:$1048576,COLUMN(BO31),0)</f>
        <v>562136</v>
      </c>
      <c r="CO30" s="7">
        <f>VLOOKUP("*Ленинградская*",[1]итого!$1:$1048576,COLUMN(BP31),0)</f>
        <v>561659</v>
      </c>
      <c r="CP30" s="7">
        <f>VLOOKUP("*Ленинградская*",[1]итого!$1:$1048576,COLUMN(BQ31),0)</f>
        <v>565774</v>
      </c>
      <c r="CQ30" s="7">
        <f>VLOOKUP("*Ленинградская*",[1]итого!$1:$1048576,COLUMN(BR31),0)</f>
        <v>566028</v>
      </c>
      <c r="CR30" s="7">
        <f>VLOOKUP("*Ленинградская*",[1]итого!$1:$1048576,COLUMN(BS31),0)</f>
        <v>558209</v>
      </c>
      <c r="CS30" s="7">
        <f>VLOOKUP("*Ленинградская*",[1]итого!$1:$1048576,COLUMN(BT31),0)</f>
        <v>541368</v>
      </c>
      <c r="CT30" s="7">
        <f>VLOOKUP("*Ленинградская*",[1]итого!$1:$1048576,COLUMN(BU31),0)</f>
        <v>531100</v>
      </c>
      <c r="CU30" s="7">
        <f>VLOOKUP("*Ленинградская*",[1]итого!$1:$1048576,COLUMN(BV31),0)</f>
        <v>576362</v>
      </c>
      <c r="CV30" s="7">
        <f>VLOOKUP("*Ленинградская*",[1]итого!$1:$1048576,COLUMN(BW31),0)</f>
        <v>574586</v>
      </c>
      <c r="CW30" s="7">
        <f>VLOOKUP("*Ленинградская*",[1]итого!$1:$1048576,COLUMN(BX31),0)</f>
        <v>574933</v>
      </c>
      <c r="CX30" s="7">
        <f>VLOOKUP("*Ленинградская*",[1]итого!$1:$1048576,COLUMN(BY31),0)</f>
        <v>575776</v>
      </c>
      <c r="CY30" s="7">
        <f>VLOOKUP("*Ленинградская*",[1]итого!$1:$1048576,COLUMN(BZ31),0)</f>
        <v>577503</v>
      </c>
      <c r="CZ30" s="7">
        <f>VLOOKUP("*Ленинградская*",[1]итого!$1:$1048576,COLUMN(CA31),0)</f>
        <v>579519</v>
      </c>
      <c r="DA30" s="7">
        <f>VLOOKUP("*Ленинградская*",[1]итого!$1:$1048576,COLUMN(CB31),0)</f>
        <v>579249</v>
      </c>
      <c r="DB30" s="7">
        <f>VLOOKUP("*Ленинградская*",[1]итого!$1:$1048576,COLUMN(CC31),0)</f>
        <v>584584</v>
      </c>
      <c r="DC30" s="7">
        <f>VLOOKUP("*Ленинградская*",[1]итого!$1:$1048576,COLUMN(CD31),0)</f>
        <v>589765</v>
      </c>
      <c r="DD30" s="7">
        <f>VLOOKUP("*Ленинградская*",[1]итого!$1:$1048576,COLUMN(CE31),0)</f>
        <v>596148</v>
      </c>
      <c r="DE30" s="7">
        <f>VLOOKUP("*Ленинградская*",[1]итого!$1:$1048576,COLUMN(CF31),0)</f>
        <v>600316</v>
      </c>
      <c r="DF30" s="7">
        <f>VLOOKUP("*Ленинградская*",[1]итого!$1:$1048576,COLUMN(CG31),0)</f>
        <v>604559</v>
      </c>
    </row>
    <row r="31" spans="1:110" x14ac:dyDescent="0.25">
      <c r="A31" s="8" t="s">
        <v>27</v>
      </c>
      <c r="B31" s="7">
        <v>77758.127999999997</v>
      </c>
      <c r="C31" s="7">
        <v>77374.986000000004</v>
      </c>
      <c r="D31" s="7">
        <v>77333.111000000004</v>
      </c>
      <c r="E31" s="7">
        <v>77675.986999999994</v>
      </c>
      <c r="F31" s="7">
        <v>78134.869000000006</v>
      </c>
      <c r="G31" s="7">
        <v>78465.539000000004</v>
      </c>
      <c r="H31" s="7">
        <v>79193.055999999997</v>
      </c>
      <c r="I31" s="7">
        <v>80251.837</v>
      </c>
      <c r="J31" s="7">
        <v>81232.240000000005</v>
      </c>
      <c r="K31" s="7">
        <v>82240.02</v>
      </c>
      <c r="L31" s="7">
        <v>83193.933999999994</v>
      </c>
      <c r="M31" s="7">
        <v>84408.043000000005</v>
      </c>
      <c r="N31" s="7">
        <v>85438.403000000006</v>
      </c>
      <c r="O31" s="7">
        <v>86152.244999999995</v>
      </c>
      <c r="P31" s="7">
        <v>86555.752999999997</v>
      </c>
      <c r="Q31" s="7">
        <v>87505.748999999996</v>
      </c>
      <c r="R31" s="7">
        <v>88659.896999999997</v>
      </c>
      <c r="S31" s="7">
        <v>90327.881999999998</v>
      </c>
      <c r="T31" s="7">
        <v>91803.87</v>
      </c>
      <c r="U31" s="7">
        <v>93616.751999999993</v>
      </c>
      <c r="V31" s="7">
        <v>95727.331999999995</v>
      </c>
      <c r="W31" s="7">
        <v>97615.604000000007</v>
      </c>
      <c r="X31" s="7">
        <v>99579.294999999998</v>
      </c>
      <c r="Y31" s="7">
        <v>101660.625</v>
      </c>
      <c r="Z31" s="7">
        <v>102222.99099999999</v>
      </c>
      <c r="AA31" s="7">
        <f>VLOOKUP("*Мурманская*",[1]итого!$1:$1048576,COLUMN(B32),0)</f>
        <v>103085</v>
      </c>
      <c r="AB31" s="7">
        <f>VLOOKUP("*Мурманская*",[1]итого!$1:$1048576,COLUMN(C32),0)</f>
        <v>103567</v>
      </c>
      <c r="AC31" s="7">
        <f>VLOOKUP("*Мурманская*",[1]итого!$1:$1048576,COLUMN(D32),0)</f>
        <v>104604</v>
      </c>
      <c r="AD31" s="7">
        <f>VLOOKUP("*Мурманская*",[1]итого!$1:$1048576,COLUMN(E32),0)</f>
        <v>106280</v>
      </c>
      <c r="AE31" s="7">
        <f>VLOOKUP("*Мурманская*",[1]итого!$1:$1048576,COLUMN(F32),0)</f>
        <v>107799</v>
      </c>
      <c r="AF31" s="7">
        <f>VLOOKUP("*Мурманская*",[1]итого!$1:$1048576,COLUMN(G32),0)</f>
        <v>109106</v>
      </c>
      <c r="AG31" s="7">
        <f>VLOOKUP("*Мурманская*",[1]итого!$1:$1048576,COLUMN(H32),0)</f>
        <v>109916</v>
      </c>
      <c r="AH31" s="7">
        <f>VLOOKUP("*Мурманская*",[1]итого!$1:$1048576,COLUMN(I32),0)</f>
        <v>111682</v>
      </c>
      <c r="AI31" s="7">
        <f>VLOOKUP("*Мурманская*",[1]итого!$1:$1048576,COLUMN(J32),0)</f>
        <v>113456</v>
      </c>
      <c r="AJ31" s="7">
        <f>VLOOKUP("*Мурманская*",[1]итого!$1:$1048576,COLUMN(K32),0)</f>
        <v>114373</v>
      </c>
      <c r="AK31" s="7">
        <f>VLOOKUP("*Мурманская*",[1]итого!$1:$1048576,COLUMN(L32),0)</f>
        <v>115729</v>
      </c>
      <c r="AL31" s="7">
        <f>VLOOKUP("*Мурманская*",[1]итого!$1:$1048576,COLUMN(M32),0)</f>
        <v>116109</v>
      </c>
      <c r="AM31" s="7">
        <f>VLOOKUP("*Мурманская*",[1]итого!$1:$1048576,COLUMN(N32),0)</f>
        <v>116790</v>
      </c>
      <c r="AN31" s="7">
        <f>VLOOKUP("*Мурманская*",[1]итого!$1:$1048576,COLUMN(O32),0)</f>
        <v>117459</v>
      </c>
      <c r="AO31" s="7">
        <f>VLOOKUP("*Мурманская*",[1]итого!$1:$1048576,COLUMN(P32),0)</f>
        <v>118871</v>
      </c>
      <c r="AP31" s="7">
        <f>VLOOKUP("*Мурманская*",[1]итого!$1:$1048576,COLUMN(Q32),0)</f>
        <v>117427</v>
      </c>
      <c r="AQ31" s="7">
        <f>VLOOKUP("*Мурманская*",[1]итого!$1:$1048576,COLUMN(R32),0)</f>
        <v>117744</v>
      </c>
      <c r="AR31" s="7">
        <f>VLOOKUP("*Мурманская*",[1]итого!$1:$1048576,COLUMN(S32),0)</f>
        <v>119200</v>
      </c>
      <c r="AS31" s="7">
        <f>VLOOKUP("*Мурманская*",[1]итого!$1:$1048576,COLUMN(T32),0)</f>
        <v>121309</v>
      </c>
      <c r="AT31" s="7">
        <f>VLOOKUP("*Мурманская*",[1]итого!$1:$1048576,COLUMN(U32),0)</f>
        <v>124062</v>
      </c>
      <c r="AU31" s="7">
        <f>VLOOKUP("*Мурманская*",[1]итого!$1:$1048576,COLUMN(V32),0)</f>
        <v>126672</v>
      </c>
      <c r="AV31" s="7">
        <f>VLOOKUP("*Мурманская*",[1]итого!$1:$1048576,COLUMN(W32),0)</f>
        <v>129165</v>
      </c>
      <c r="AW31" s="7">
        <f>VLOOKUP("*Мурманская*",[1]итого!$1:$1048576,COLUMN(X32),0)</f>
        <v>130194</v>
      </c>
      <c r="AX31" s="7">
        <f>VLOOKUP("*Мурманская*",[1]итого!$1:$1048576,COLUMN(Y32),0)</f>
        <v>130668</v>
      </c>
      <c r="AY31" s="7">
        <f>VLOOKUP("*Мурманская*",[1]итого!$1:$1048576,COLUMN(Z32),0)</f>
        <v>131425</v>
      </c>
      <c r="AZ31" s="7">
        <f>VLOOKUP("*Мурманская*",[1]итого!$1:$1048576,COLUMN(AA32),0)</f>
        <v>132447</v>
      </c>
      <c r="BA31" s="7">
        <f>VLOOKUP("*Мурманская*",[1]итого!$1:$1048576,COLUMN(AB32),0)</f>
        <v>134361</v>
      </c>
      <c r="BB31" s="7">
        <f>VLOOKUP("*Мурманская*",[1]итого!$1:$1048576,COLUMN(AC32),0)</f>
        <v>136512</v>
      </c>
      <c r="BC31" s="7">
        <f>VLOOKUP("*Мурманская*",[1]итого!$1:$1048576,COLUMN(AD32),0)</f>
        <v>139204</v>
      </c>
      <c r="BD31" s="7">
        <f>VLOOKUP("*Мурманская*",[1]итого!$1:$1048576,COLUMN(AE32),0)</f>
        <v>142381</v>
      </c>
      <c r="BE31" s="7">
        <f>VLOOKUP("*Мурманская*",[1]итого!$1:$1048576,COLUMN(AF32),0)</f>
        <v>144818</v>
      </c>
      <c r="BF31" s="7">
        <f>VLOOKUP("*Мурманская*",[1]итого!$1:$1048576,COLUMN(AG32),0)</f>
        <v>147973</v>
      </c>
      <c r="BG31" s="7">
        <f>VLOOKUP("*Мурманская*",[1]итого!$1:$1048576,COLUMN(AH32),0)</f>
        <v>150257</v>
      </c>
      <c r="BH31" s="7">
        <f>VLOOKUP("*Мурманская*",[1]итого!$1:$1048576,COLUMN(AI32),0)</f>
        <v>152680</v>
      </c>
      <c r="BI31" s="7">
        <f>VLOOKUP("*Мурманская*",[1]итого!$1:$1048576,COLUMN(AJ32),0)</f>
        <v>153835</v>
      </c>
      <c r="BJ31" s="7">
        <f>VLOOKUP("*Мурманская*",[1]итого!$1:$1048576,COLUMN(AK32),0)</f>
        <v>155460</v>
      </c>
      <c r="BK31" s="7">
        <f>VLOOKUP("*Мурманская*",[1]итого!$1:$1048576,COLUMN(AL32),0)</f>
        <v>156588</v>
      </c>
      <c r="BL31" s="7">
        <f>VLOOKUP("*Мурманская*",[1]итого!$1:$1048576,COLUMN(AM32),0)</f>
        <v>158153</v>
      </c>
      <c r="BM31" s="7">
        <f>VLOOKUP("*Мурманская*",[1]итого!$1:$1048576,COLUMN(AN32),0)</f>
        <v>157769</v>
      </c>
      <c r="BN31" s="7">
        <f>VLOOKUP("*Мурманская*",[1]итого!$1:$1048576,COLUMN(AO32),0)</f>
        <v>156088</v>
      </c>
      <c r="BO31" s="7">
        <f>VLOOKUP("*Мурманская*",[1]итого!$1:$1048576,COLUMN(AP32),0)</f>
        <v>155470</v>
      </c>
      <c r="BP31" s="7">
        <f>VLOOKUP("*Мурманская*",[1]итого!$1:$1048576,COLUMN(AQ32),0)</f>
        <v>155672</v>
      </c>
      <c r="BQ31" s="7">
        <f>VLOOKUP("*Мурманская*",[1]итого!$1:$1048576,COLUMN(AR32),0)</f>
        <v>157127</v>
      </c>
      <c r="BR31" s="7">
        <f>VLOOKUP("*Мурманская*",[1]итого!$1:$1048576,COLUMN(AS32),0)</f>
        <v>158499</v>
      </c>
      <c r="BS31" s="7">
        <f>VLOOKUP("*Мурманская*",[1]итого!$1:$1048576,COLUMN(AT32),0)</f>
        <v>161027</v>
      </c>
      <c r="BT31" s="7">
        <f>VLOOKUP("*Мурманская*",[1]итого!$1:$1048576,COLUMN(AU32),0)</f>
        <v>162906</v>
      </c>
      <c r="BU31" s="7">
        <f>VLOOKUP("*Мурманская*",[1]итого!$1:$1048576,COLUMN(AV32),0)</f>
        <v>164619</v>
      </c>
      <c r="BV31" s="7">
        <f>VLOOKUP("*Мурманская*",[1]итого!$1:$1048576,COLUMN(AW32),0)</f>
        <v>165368</v>
      </c>
      <c r="BW31" s="7">
        <f>VLOOKUP("*Мурманская*",[1]итого!$1:$1048576,COLUMN(AX32),0)</f>
        <v>165836</v>
      </c>
      <c r="BX31" s="7">
        <f>VLOOKUP("*Мурманская*",[1]итого!$1:$1048576,COLUMN(AY32),0)</f>
        <v>166637</v>
      </c>
      <c r="BY31" s="7">
        <f>VLOOKUP("*Мурманская*",[1]итого!$1:$1048576,COLUMN(AZ32),0)</f>
        <v>168663</v>
      </c>
      <c r="BZ31" s="7">
        <f>VLOOKUP("*Мурманская*",[1]итого!$1:$1048576,COLUMN(BA32),0)</f>
        <v>170979</v>
      </c>
      <c r="CA31" s="7">
        <f>VLOOKUP("*Мурманская*",[1]итого!$1:$1048576,COLUMN(BB32),0)</f>
        <v>174021</v>
      </c>
      <c r="CB31" s="7">
        <f>VLOOKUP("*Мурманская*",[1]итого!$1:$1048576,COLUMN(BC32),0)</f>
        <v>177787</v>
      </c>
      <c r="CC31" s="7">
        <f>VLOOKUP("*Мурманская*",[1]итого!$1:$1048576,COLUMN(BD32),0)</f>
        <v>179783</v>
      </c>
      <c r="CD31" s="7">
        <f>VLOOKUP("*Мурманская*",[1]итого!$1:$1048576,COLUMN(BE32),0)</f>
        <v>185128</v>
      </c>
      <c r="CE31" s="7">
        <f>VLOOKUP("*Мурманская*",[1]итого!$1:$1048576,COLUMN(BF32),0)</f>
        <v>189442</v>
      </c>
      <c r="CF31" s="7">
        <f>VLOOKUP("*Мурманская*",[1]итого!$1:$1048576,COLUMN(BG32),0)</f>
        <v>192754</v>
      </c>
      <c r="CG31" s="7">
        <f>VLOOKUP("*Мурманская*",[1]итого!$1:$1048576,COLUMN(BH32),0)</f>
        <v>194921</v>
      </c>
      <c r="CH31" s="7">
        <f>VLOOKUP("*Мурманская*",[1]итого!$1:$1048576,COLUMN(BI32),0)</f>
        <v>191779</v>
      </c>
      <c r="CI31" s="7">
        <f>VLOOKUP("*Мурманская*",[1]итого!$1:$1048576,COLUMN(BJ32),0)</f>
        <v>192204</v>
      </c>
      <c r="CJ31" s="7">
        <f>VLOOKUP("*Мурманская*",[1]итого!$1:$1048576,COLUMN(BK32),0)</f>
        <v>193028</v>
      </c>
      <c r="CK31" s="7">
        <f>VLOOKUP("*Мурманская*",[1]итого!$1:$1048576,COLUMN(BL32),0)</f>
        <v>195547</v>
      </c>
      <c r="CL31" s="7">
        <f>VLOOKUP("*Мурманская*",[1]итого!$1:$1048576,COLUMN(BM32),0)</f>
        <v>197318</v>
      </c>
      <c r="CM31" s="7">
        <f>VLOOKUP("*Мурманская*",[1]итого!$1:$1048576,COLUMN(BN32),0)</f>
        <v>200541</v>
      </c>
      <c r="CN31" s="7">
        <f>VLOOKUP("*Мурманская*",[1]итого!$1:$1048576,COLUMN(BO32),0)</f>
        <v>204238</v>
      </c>
      <c r="CO31" s="7">
        <f>VLOOKUP("*Мурманская*",[1]итого!$1:$1048576,COLUMN(BP32),0)</f>
        <v>203475</v>
      </c>
      <c r="CP31" s="7">
        <f>VLOOKUP("*Мурманская*",[1]итого!$1:$1048576,COLUMN(BQ32),0)</f>
        <v>205833</v>
      </c>
      <c r="CQ31" s="7">
        <f>VLOOKUP("*Мурманская*",[1]итого!$1:$1048576,COLUMN(BR32),0)</f>
        <v>205538</v>
      </c>
      <c r="CR31" s="7">
        <f>VLOOKUP("*Мурманская*",[1]итого!$1:$1048576,COLUMN(BS32),0)</f>
        <v>204109</v>
      </c>
      <c r="CS31" s="7">
        <f>VLOOKUP("*Мурманская*",[1]итого!$1:$1048576,COLUMN(BT32),0)</f>
        <v>197878</v>
      </c>
      <c r="CT31" s="7">
        <f>VLOOKUP("*Мурманская*",[1]итого!$1:$1048576,COLUMN(BU32),0)</f>
        <v>191832</v>
      </c>
      <c r="CU31" s="7">
        <f>VLOOKUP("*Мурманская*",[1]итого!$1:$1048576,COLUMN(BV32),0)</f>
        <v>189766</v>
      </c>
      <c r="CV31" s="7">
        <f>VLOOKUP("*Мурманская*",[1]итого!$1:$1048576,COLUMN(BW32),0)</f>
        <v>187952</v>
      </c>
      <c r="CW31" s="7">
        <f>VLOOKUP("*Мурманская*",[1]итого!$1:$1048576,COLUMN(BX32),0)</f>
        <v>187041</v>
      </c>
      <c r="CX31" s="7">
        <f>VLOOKUP("*Мурманская*",[1]итого!$1:$1048576,COLUMN(BY32),0)</f>
        <v>186573</v>
      </c>
      <c r="CY31" s="7">
        <f>VLOOKUP("*Мурманская*",[1]итого!$1:$1048576,COLUMN(BZ32),0)</f>
        <v>186707</v>
      </c>
      <c r="CZ31" s="7">
        <f>VLOOKUP("*Мурманская*",[1]итого!$1:$1048576,COLUMN(CA32),0)</f>
        <v>185990</v>
      </c>
      <c r="DA31" s="7">
        <f>VLOOKUP("*Мурманская*",[1]итого!$1:$1048576,COLUMN(CB32),0)</f>
        <v>185265</v>
      </c>
      <c r="DB31" s="7">
        <f>VLOOKUP("*Мурманская*",[1]итого!$1:$1048576,COLUMN(CC32),0)</f>
        <v>187449</v>
      </c>
      <c r="DC31" s="7">
        <f>VLOOKUP("*Мурманская*",[1]итого!$1:$1048576,COLUMN(CD32),0)</f>
        <v>188115</v>
      </c>
      <c r="DD31" s="7">
        <f>VLOOKUP("*Мурманская*",[1]итого!$1:$1048576,COLUMN(CE32),0)</f>
        <v>189078</v>
      </c>
      <c r="DE31" s="7">
        <f>VLOOKUP("*Мурманская*",[1]итого!$1:$1048576,COLUMN(CF32),0)</f>
        <v>189085</v>
      </c>
      <c r="DF31" s="7">
        <f>VLOOKUP("*Мурманская*",[1]итого!$1:$1048576,COLUMN(CG32),0)</f>
        <v>187904</v>
      </c>
    </row>
    <row r="32" spans="1:110" x14ac:dyDescent="0.25">
      <c r="A32" s="8" t="s">
        <v>28</v>
      </c>
      <c r="B32" s="7">
        <v>40690.487999999998</v>
      </c>
      <c r="C32" s="7">
        <v>40579.406000000003</v>
      </c>
      <c r="D32" s="7">
        <v>40635.438000000002</v>
      </c>
      <c r="E32" s="7">
        <v>41016.493000000002</v>
      </c>
      <c r="F32" s="7">
        <v>41416.305999999997</v>
      </c>
      <c r="G32" s="7">
        <v>41514.851999999999</v>
      </c>
      <c r="H32" s="7">
        <v>41721.184999999998</v>
      </c>
      <c r="I32" s="7">
        <v>42196.828999999998</v>
      </c>
      <c r="J32" s="7">
        <v>42648.639999999999</v>
      </c>
      <c r="K32" s="7">
        <v>43040.603000000003</v>
      </c>
      <c r="L32" s="7">
        <v>43570.459000000003</v>
      </c>
      <c r="M32" s="7">
        <v>44103.582000000002</v>
      </c>
      <c r="N32" s="7">
        <v>44750.993999999999</v>
      </c>
      <c r="O32" s="7">
        <v>45205.434999999998</v>
      </c>
      <c r="P32" s="7">
        <v>45856.040999999997</v>
      </c>
      <c r="Q32" s="7">
        <v>46500.31</v>
      </c>
      <c r="R32" s="7">
        <v>47206.478000000003</v>
      </c>
      <c r="S32" s="7">
        <v>48271.205000000002</v>
      </c>
      <c r="T32" s="7">
        <v>48831.483</v>
      </c>
      <c r="U32" s="7">
        <v>49634.680999999997</v>
      </c>
      <c r="V32" s="7">
        <v>50603.866999999998</v>
      </c>
      <c r="W32" s="7">
        <v>51503.720999999998</v>
      </c>
      <c r="X32" s="7">
        <v>52294.927000000003</v>
      </c>
      <c r="Y32" s="7">
        <v>53315.485000000001</v>
      </c>
      <c r="Z32" s="7">
        <v>53702.838000000003</v>
      </c>
      <c r="AA32" s="7">
        <f>VLOOKUP("*Новгородская*",[1]итого!$1:$1048576,COLUMN(B33),0)</f>
        <v>54092</v>
      </c>
      <c r="AB32" s="7">
        <f>VLOOKUP("*Новгородская*",[1]итого!$1:$1048576,COLUMN(C33),0)</f>
        <v>54588</v>
      </c>
      <c r="AC32" s="7">
        <f>VLOOKUP("*Новгородская*",[1]итого!$1:$1048576,COLUMN(D33),0)</f>
        <v>55514</v>
      </c>
      <c r="AD32" s="7">
        <f>VLOOKUP("*Новгородская*",[1]итого!$1:$1048576,COLUMN(E33),0)</f>
        <v>56684</v>
      </c>
      <c r="AE32" s="7">
        <f>VLOOKUP("*Новгородская*",[1]итого!$1:$1048576,COLUMN(F33),0)</f>
        <v>57348</v>
      </c>
      <c r="AF32" s="7">
        <f>VLOOKUP("*Новгородская*",[1]итого!$1:$1048576,COLUMN(G33),0)</f>
        <v>58018</v>
      </c>
      <c r="AG32" s="7">
        <f>VLOOKUP("*Новгородская*",[1]итого!$1:$1048576,COLUMN(H33),0)</f>
        <v>58548</v>
      </c>
      <c r="AH32" s="7">
        <f>VLOOKUP("*Новгородская*",[1]итого!$1:$1048576,COLUMN(I33),0)</f>
        <v>59109</v>
      </c>
      <c r="AI32" s="7">
        <f>VLOOKUP("*Новгородская*",[1]итого!$1:$1048576,COLUMN(J33),0)</f>
        <v>59819</v>
      </c>
      <c r="AJ32" s="7">
        <f>VLOOKUP("*Новгородская*",[1]итого!$1:$1048576,COLUMN(K33),0)</f>
        <v>60239</v>
      </c>
      <c r="AK32" s="7">
        <f>VLOOKUP("*Новгородская*",[1]итого!$1:$1048576,COLUMN(L33),0)</f>
        <v>61036</v>
      </c>
      <c r="AL32" s="7">
        <f>VLOOKUP("*Новгородская*",[1]итого!$1:$1048576,COLUMN(M33),0)</f>
        <v>61432</v>
      </c>
      <c r="AM32" s="7">
        <f>VLOOKUP("*Новгородская*",[1]итого!$1:$1048576,COLUMN(N33),0)</f>
        <v>61835</v>
      </c>
      <c r="AN32" s="7">
        <f>VLOOKUP("*Новгородская*",[1]итого!$1:$1048576,COLUMN(O33),0)</f>
        <v>62534</v>
      </c>
      <c r="AO32" s="7">
        <f>VLOOKUP("*Новгородская*",[1]итого!$1:$1048576,COLUMN(P33),0)</f>
        <v>63438</v>
      </c>
      <c r="AP32" s="7">
        <f>VLOOKUP("*Новгородская*",[1]итого!$1:$1048576,COLUMN(Q33),0)</f>
        <v>63058</v>
      </c>
      <c r="AQ32" s="7">
        <f>VLOOKUP("*Новгородская*",[1]итого!$1:$1048576,COLUMN(R33),0)</f>
        <v>63258</v>
      </c>
      <c r="AR32" s="7">
        <f>VLOOKUP("*Новгородская*",[1]итого!$1:$1048576,COLUMN(S33),0)</f>
        <v>63762</v>
      </c>
      <c r="AS32" s="7">
        <f>VLOOKUP("*Новгородская*",[1]итого!$1:$1048576,COLUMN(T33),0)</f>
        <v>64602</v>
      </c>
      <c r="AT32" s="7">
        <f>VLOOKUP("*Новгородская*",[1]итого!$1:$1048576,COLUMN(U33),0)</f>
        <v>65676</v>
      </c>
      <c r="AU32" s="7">
        <f>VLOOKUP("*Новгородская*",[1]итого!$1:$1048576,COLUMN(V33),0)</f>
        <v>66729</v>
      </c>
      <c r="AV32" s="7">
        <f>VLOOKUP("*Новгородская*",[1]итого!$1:$1048576,COLUMN(W33),0)</f>
        <v>68044</v>
      </c>
      <c r="AW32" s="7">
        <f>VLOOKUP("*Новгородская*",[1]итого!$1:$1048576,COLUMN(X33),0)</f>
        <v>68188</v>
      </c>
      <c r="AX32" s="7">
        <f>VLOOKUP("*Новгородская*",[1]итого!$1:$1048576,COLUMN(Y33),0)</f>
        <v>68514</v>
      </c>
      <c r="AY32" s="7">
        <f>VLOOKUP("*Новгородская*",[1]итого!$1:$1048576,COLUMN(Z33),0)</f>
        <v>68789</v>
      </c>
      <c r="AZ32" s="7">
        <f>VLOOKUP("*Новгородская*",[1]итого!$1:$1048576,COLUMN(AA33),0)</f>
        <v>70446</v>
      </c>
      <c r="BA32" s="7">
        <f>VLOOKUP("*Новгородская*",[1]итого!$1:$1048576,COLUMN(AB33),0)</f>
        <v>71537</v>
      </c>
      <c r="BB32" s="7">
        <f>VLOOKUP("*Новгородская*",[1]итого!$1:$1048576,COLUMN(AC33),0)</f>
        <v>72815</v>
      </c>
      <c r="BC32" s="7">
        <f>VLOOKUP("*Новгородская*",[1]итого!$1:$1048576,COLUMN(AD33),0)</f>
        <v>73011</v>
      </c>
      <c r="BD32" s="7">
        <f>VLOOKUP("*Новгородская*",[1]итого!$1:$1048576,COLUMN(AE33),0)</f>
        <v>74383</v>
      </c>
      <c r="BE32" s="7">
        <f>VLOOKUP("*Новгородская*",[1]итого!$1:$1048576,COLUMN(AF33),0)</f>
        <v>75484</v>
      </c>
      <c r="BF32" s="7">
        <f>VLOOKUP("*Новгородская*",[1]итого!$1:$1048576,COLUMN(AG33),0)</f>
        <v>76755</v>
      </c>
      <c r="BG32" s="7">
        <f>VLOOKUP("*Новгородская*",[1]итого!$1:$1048576,COLUMN(AH33),0)</f>
        <v>77424</v>
      </c>
      <c r="BH32" s="7">
        <f>VLOOKUP("*Новгородская*",[1]итого!$1:$1048576,COLUMN(AI33),0)</f>
        <v>78521</v>
      </c>
      <c r="BI32" s="7">
        <f>VLOOKUP("*Новгородская*",[1]итого!$1:$1048576,COLUMN(AJ33),0)</f>
        <v>78587</v>
      </c>
      <c r="BJ32" s="7">
        <f>VLOOKUP("*Новгородская*",[1]итого!$1:$1048576,COLUMN(AK33),0)</f>
        <v>79306</v>
      </c>
      <c r="BK32" s="7">
        <f>VLOOKUP("*Новгородская*",[1]итого!$1:$1048576,COLUMN(AL33),0)</f>
        <v>79875</v>
      </c>
      <c r="BL32" s="7">
        <f>VLOOKUP("*Новгородская*",[1]итого!$1:$1048576,COLUMN(AM33),0)</f>
        <v>81159</v>
      </c>
      <c r="BM32" s="7">
        <f>VLOOKUP("*Новгородская*",[1]итого!$1:$1048576,COLUMN(AN33),0)</f>
        <v>80864</v>
      </c>
      <c r="BN32" s="7">
        <f>VLOOKUP("*Новгородская*",[1]итого!$1:$1048576,COLUMN(AO33),0)</f>
        <v>79983</v>
      </c>
      <c r="BO32" s="7">
        <f>VLOOKUP("*Новгородская*",[1]итого!$1:$1048576,COLUMN(AP33),0)</f>
        <v>79468</v>
      </c>
      <c r="BP32" s="7">
        <f>VLOOKUP("*Новгородская*",[1]итого!$1:$1048576,COLUMN(AQ33),0)</f>
        <v>79557</v>
      </c>
      <c r="BQ32" s="7">
        <f>VLOOKUP("*Новгородская*",[1]итого!$1:$1048576,COLUMN(AR33),0)</f>
        <v>79903</v>
      </c>
      <c r="BR32" s="7">
        <f>VLOOKUP("*Новгородская*",[1]итого!$1:$1048576,COLUMN(AS33),0)</f>
        <v>80505</v>
      </c>
      <c r="BS32" s="7">
        <f>VLOOKUP("*Новгородская*",[1]итого!$1:$1048576,COLUMN(AT33),0)</f>
        <v>81508</v>
      </c>
      <c r="BT32" s="7">
        <f>VLOOKUP("*Новгородская*",[1]итого!$1:$1048576,COLUMN(AU33),0)</f>
        <v>82140</v>
      </c>
      <c r="BU32" s="7">
        <f>VLOOKUP("*Новгородская*",[1]итого!$1:$1048576,COLUMN(AV33),0)</f>
        <v>83100</v>
      </c>
      <c r="BV32" s="7">
        <f>VLOOKUP("*Новгородская*",[1]итого!$1:$1048576,COLUMN(AW33),0)</f>
        <v>84025</v>
      </c>
      <c r="BW32" s="7">
        <f>VLOOKUP("*Новгородская*",[1]итого!$1:$1048576,COLUMN(AX33),0)</f>
        <v>84353</v>
      </c>
      <c r="BX32" s="7">
        <f>VLOOKUP("*Новгородская*",[1]итого!$1:$1048576,COLUMN(AY33),0)</f>
        <v>85212</v>
      </c>
      <c r="BY32" s="7">
        <f>VLOOKUP("*Новгородская*",[1]итого!$1:$1048576,COLUMN(AZ33),0)</f>
        <v>86446</v>
      </c>
      <c r="BZ32" s="7">
        <f>VLOOKUP("*Новгородская*",[1]итого!$1:$1048576,COLUMN(BA33),0)</f>
        <v>87945</v>
      </c>
      <c r="CA32" s="7">
        <f>VLOOKUP("*Новгородская*",[1]итого!$1:$1048576,COLUMN(BB33),0)</f>
        <v>89420</v>
      </c>
      <c r="CB32" s="7">
        <f>VLOOKUP("*Новгородская*",[1]итого!$1:$1048576,COLUMN(BC33),0)</f>
        <v>91118</v>
      </c>
      <c r="CC32" s="7">
        <f>VLOOKUP("*Новгородская*",[1]итого!$1:$1048576,COLUMN(BD33),0)</f>
        <v>92380</v>
      </c>
      <c r="CD32" s="7">
        <f>VLOOKUP("*Новгородская*",[1]итого!$1:$1048576,COLUMN(BE33),0)</f>
        <v>95175</v>
      </c>
      <c r="CE32" s="7">
        <f>VLOOKUP("*Новгородская*",[1]итого!$1:$1048576,COLUMN(BF33),0)</f>
        <v>97579</v>
      </c>
      <c r="CF32" s="7">
        <f>VLOOKUP("*Новгородская*",[1]итого!$1:$1048576,COLUMN(BG33),0)</f>
        <v>99502</v>
      </c>
      <c r="CG32" s="7">
        <f>VLOOKUP("*Новгородская*",[1]итого!$1:$1048576,COLUMN(BH33),0)</f>
        <v>100724</v>
      </c>
      <c r="CH32" s="7">
        <f>VLOOKUP("*Новгородская*",[1]итого!$1:$1048576,COLUMN(BI33),0)</f>
        <v>100893</v>
      </c>
      <c r="CI32" s="7">
        <f>VLOOKUP("*Новгородская*",[1]итого!$1:$1048576,COLUMN(BJ33),0)</f>
        <v>101489</v>
      </c>
      <c r="CJ32" s="7">
        <f>VLOOKUP("*Новгородская*",[1]итого!$1:$1048576,COLUMN(BK33),0)</f>
        <v>102110</v>
      </c>
      <c r="CK32" s="7">
        <f>VLOOKUP("*Новгородская*",[1]итого!$1:$1048576,COLUMN(BL33),0)</f>
        <v>103755</v>
      </c>
      <c r="CL32" s="7">
        <f>VLOOKUP("*Новгородская*",[1]итого!$1:$1048576,COLUMN(BM33),0)</f>
        <v>105294</v>
      </c>
      <c r="CM32" s="7">
        <f>VLOOKUP("*Новгородская*",[1]итого!$1:$1048576,COLUMN(BN33),0)</f>
        <v>107196</v>
      </c>
      <c r="CN32" s="7">
        <f>VLOOKUP("*Новгородская*",[1]итого!$1:$1048576,COLUMN(BO33),0)</f>
        <v>109606</v>
      </c>
      <c r="CO32" s="7">
        <f>VLOOKUP("*Новгородская*",[1]итого!$1:$1048576,COLUMN(BP33),0)</f>
        <v>109325</v>
      </c>
      <c r="CP32" s="7">
        <f>VLOOKUP("*Новгородская*",[1]итого!$1:$1048576,COLUMN(BQ33),0)</f>
        <v>110214</v>
      </c>
      <c r="CQ32" s="7">
        <f>VLOOKUP("*Новгородская*",[1]итого!$1:$1048576,COLUMN(BR33),0)</f>
        <v>110607</v>
      </c>
      <c r="CR32" s="7">
        <f>VLOOKUP("*Новгородская*",[1]итого!$1:$1048576,COLUMN(BS33),0)</f>
        <v>110127</v>
      </c>
      <c r="CS32" s="7">
        <f>VLOOKUP("*Новгородская*",[1]итого!$1:$1048576,COLUMN(BT33),0)</f>
        <v>105298</v>
      </c>
      <c r="CT32" s="7">
        <f>VLOOKUP("*Новгородская*",[1]итого!$1:$1048576,COLUMN(BU33),0)</f>
        <v>103386</v>
      </c>
      <c r="CU32" s="7">
        <f>VLOOKUP("*Новгородская*",[1]итого!$1:$1048576,COLUMN(BV33),0)</f>
        <v>101752</v>
      </c>
      <c r="CV32" s="7">
        <f>VLOOKUP("*Новгородская*",[1]итого!$1:$1048576,COLUMN(BW33),0)</f>
        <v>101158</v>
      </c>
      <c r="CW32" s="7">
        <f>VLOOKUP("*Новгородская*",[1]итого!$1:$1048576,COLUMN(BX33),0)</f>
        <v>101039</v>
      </c>
      <c r="CX32" s="7">
        <f>VLOOKUP("*Новгородская*",[1]итого!$1:$1048576,COLUMN(BY33),0)</f>
        <v>100898</v>
      </c>
      <c r="CY32" s="7">
        <f>VLOOKUP("*Новгородская*",[1]итого!$1:$1048576,COLUMN(BZ33),0)</f>
        <v>100991</v>
      </c>
      <c r="CZ32" s="7">
        <f>VLOOKUP("*Новгородская*",[1]итого!$1:$1048576,COLUMN(CA33),0)</f>
        <v>100658</v>
      </c>
      <c r="DA32" s="7">
        <f>VLOOKUP("*Новгородская*",[1]итого!$1:$1048576,COLUMN(CB33),0)</f>
        <v>100215</v>
      </c>
      <c r="DB32" s="7">
        <f>VLOOKUP("*Новгородская*",[1]итого!$1:$1048576,COLUMN(CC33),0)</f>
        <v>101250</v>
      </c>
      <c r="DC32" s="7">
        <f>VLOOKUP("*Новгородская*",[1]итого!$1:$1048576,COLUMN(CD33),0)</f>
        <v>102003</v>
      </c>
      <c r="DD32" s="7">
        <f>VLOOKUP("*Новгородская*",[1]итого!$1:$1048576,COLUMN(CE33),0)</f>
        <v>102820</v>
      </c>
      <c r="DE32" s="7">
        <f>VLOOKUP("*Новгородская*",[1]итого!$1:$1048576,COLUMN(CF33),0)</f>
        <v>103536</v>
      </c>
      <c r="DF32" s="7">
        <f>VLOOKUP("*Новгородская*",[1]итого!$1:$1048576,COLUMN(CG33),0)</f>
        <v>103908</v>
      </c>
    </row>
    <row r="33" spans="1:110" x14ac:dyDescent="0.25">
      <c r="A33" s="8" t="s">
        <v>29</v>
      </c>
      <c r="B33" s="7">
        <v>36551.214999999997</v>
      </c>
      <c r="C33" s="7">
        <v>36531.457999999999</v>
      </c>
      <c r="D33" s="7">
        <v>36652.85</v>
      </c>
      <c r="E33" s="7">
        <v>36831.254999999997</v>
      </c>
      <c r="F33" s="7">
        <v>37218.417999999998</v>
      </c>
      <c r="G33" s="7">
        <v>37521.947999999997</v>
      </c>
      <c r="H33" s="7">
        <v>37890.298999999999</v>
      </c>
      <c r="I33" s="7">
        <v>38364.754000000001</v>
      </c>
      <c r="J33" s="7">
        <v>38779.296999999999</v>
      </c>
      <c r="K33" s="7">
        <v>39276.809000000001</v>
      </c>
      <c r="L33" s="7">
        <v>39727.595000000001</v>
      </c>
      <c r="M33" s="7">
        <v>40303.946000000004</v>
      </c>
      <c r="N33" s="7">
        <v>41018.847999999998</v>
      </c>
      <c r="O33" s="7">
        <v>41407.284</v>
      </c>
      <c r="P33" s="7">
        <v>41787.633000000002</v>
      </c>
      <c r="Q33" s="7">
        <v>42415.921999999999</v>
      </c>
      <c r="R33" s="7">
        <v>43152.256000000001</v>
      </c>
      <c r="S33" s="7">
        <v>43984.133999999998</v>
      </c>
      <c r="T33" s="7">
        <v>44708.802000000003</v>
      </c>
      <c r="U33" s="7">
        <v>45442.813000000002</v>
      </c>
      <c r="V33" s="7">
        <v>46359.317000000003</v>
      </c>
      <c r="W33" s="7">
        <v>47133.714</v>
      </c>
      <c r="X33" s="7">
        <v>48176.701999999997</v>
      </c>
      <c r="Y33" s="7">
        <v>49219.802000000003</v>
      </c>
      <c r="Z33" s="7">
        <v>49594.071000000004</v>
      </c>
      <c r="AA33" s="7">
        <f>VLOOKUP("*Псковская*",[1]итого!$1:$1048576,COLUMN(B34),0)</f>
        <v>49974</v>
      </c>
      <c r="AB33" s="7">
        <f>VLOOKUP("*Псковская*",[1]итого!$1:$1048576,COLUMN(C34),0)</f>
        <v>50514</v>
      </c>
      <c r="AC33" s="7">
        <f>VLOOKUP("*Псковская*",[1]итого!$1:$1048576,COLUMN(D34),0)</f>
        <v>51366</v>
      </c>
      <c r="AD33" s="7">
        <f>VLOOKUP("*Псковская*",[1]итого!$1:$1048576,COLUMN(E34),0)</f>
        <v>52427</v>
      </c>
      <c r="AE33" s="7">
        <f>VLOOKUP("*Псковская*",[1]итого!$1:$1048576,COLUMN(F34),0)</f>
        <v>53217</v>
      </c>
      <c r="AF33" s="7">
        <f>VLOOKUP("*Псковская*",[1]итого!$1:$1048576,COLUMN(G34),0)</f>
        <v>53855</v>
      </c>
      <c r="AG33" s="7">
        <f>VLOOKUP("*Псковская*",[1]итого!$1:$1048576,COLUMN(H34),0)</f>
        <v>54403</v>
      </c>
      <c r="AH33" s="7">
        <f>VLOOKUP("*Псковская*",[1]итого!$1:$1048576,COLUMN(I34),0)</f>
        <v>55248</v>
      </c>
      <c r="AI33" s="7">
        <f>VLOOKUP("*Псковская*",[1]итого!$1:$1048576,COLUMN(J34),0)</f>
        <v>55931</v>
      </c>
      <c r="AJ33" s="7">
        <f>VLOOKUP("*Псковская*",[1]итого!$1:$1048576,COLUMN(K34),0)</f>
        <v>56464</v>
      </c>
      <c r="AK33" s="7">
        <f>VLOOKUP("*Псковская*",[1]итого!$1:$1048576,COLUMN(L34),0)</f>
        <v>57102</v>
      </c>
      <c r="AL33" s="7">
        <f>VLOOKUP("*Псковская*",[1]итого!$1:$1048576,COLUMN(M34),0)</f>
        <v>57536</v>
      </c>
      <c r="AM33" s="7">
        <f>VLOOKUP("*Псковская*",[1]итого!$1:$1048576,COLUMN(N34),0)</f>
        <v>58065</v>
      </c>
      <c r="AN33" s="7">
        <f>VLOOKUP("*Псковская*",[1]итого!$1:$1048576,COLUMN(O34),0)</f>
        <v>58584</v>
      </c>
      <c r="AO33" s="7">
        <f>VLOOKUP("*Псковская*",[1]итого!$1:$1048576,COLUMN(P34),0)</f>
        <v>59366</v>
      </c>
      <c r="AP33" s="7">
        <f>VLOOKUP("*Псковская*",[1]итого!$1:$1048576,COLUMN(Q34),0)</f>
        <v>59038</v>
      </c>
      <c r="AQ33" s="7">
        <f>VLOOKUP("*Псковская*",[1]итого!$1:$1048576,COLUMN(R34),0)</f>
        <v>58969</v>
      </c>
      <c r="AR33" s="7">
        <f>VLOOKUP("*Псковская*",[1]итого!$1:$1048576,COLUMN(S34),0)</f>
        <v>59496</v>
      </c>
      <c r="AS33" s="7">
        <f>VLOOKUP("*Псковская*",[1]итого!$1:$1048576,COLUMN(T34),0)</f>
        <v>60243</v>
      </c>
      <c r="AT33" s="7">
        <f>VLOOKUP("*Псковская*",[1]итого!$1:$1048576,COLUMN(U34),0)</f>
        <v>61322</v>
      </c>
      <c r="AU33" s="7">
        <f>VLOOKUP("*Псковская*",[1]итого!$1:$1048576,COLUMN(V34),0)</f>
        <v>62553</v>
      </c>
      <c r="AV33" s="7">
        <f>VLOOKUP("*Псковская*",[1]итого!$1:$1048576,COLUMN(W34),0)</f>
        <v>63735</v>
      </c>
      <c r="AW33" s="7">
        <f>VLOOKUP("*Псковская*",[1]итого!$1:$1048576,COLUMN(X34),0)</f>
        <v>64085</v>
      </c>
      <c r="AX33" s="7">
        <f>VLOOKUP("*Псковская*",[1]итого!$1:$1048576,COLUMN(Y34),0)</f>
        <v>64696</v>
      </c>
      <c r="AY33" s="7">
        <f>VLOOKUP("*Псковская*",[1]итого!$1:$1048576,COLUMN(Z34),0)</f>
        <v>65136</v>
      </c>
      <c r="AZ33" s="7">
        <f>VLOOKUP("*Псковская*",[1]итого!$1:$1048576,COLUMN(AA34),0)</f>
        <v>65872</v>
      </c>
      <c r="BA33" s="7">
        <f>VLOOKUP("*Псковская*",[1]итого!$1:$1048576,COLUMN(AB34),0)</f>
        <v>66916</v>
      </c>
      <c r="BB33" s="7">
        <f>VLOOKUP("*Псковская*",[1]итого!$1:$1048576,COLUMN(AC34),0)</f>
        <v>67834</v>
      </c>
      <c r="BC33" s="7">
        <f>VLOOKUP("*Псковская*",[1]итого!$1:$1048576,COLUMN(AD34),0)</f>
        <v>69005</v>
      </c>
      <c r="BD33" s="7">
        <f>VLOOKUP("*Псковская*",[1]итого!$1:$1048576,COLUMN(AE34),0)</f>
        <v>70546</v>
      </c>
      <c r="BE33" s="7">
        <f>VLOOKUP("*Псковская*",[1]итого!$1:$1048576,COLUMN(AF34),0)</f>
        <v>71627</v>
      </c>
      <c r="BF33" s="7">
        <f>VLOOKUP("*Псковская*",[1]итого!$1:$1048576,COLUMN(AG34),0)</f>
        <v>72965</v>
      </c>
      <c r="BG33" s="7">
        <f>VLOOKUP("*Псковская*",[1]итого!$1:$1048576,COLUMN(AH34),0)</f>
        <v>73945</v>
      </c>
      <c r="BH33" s="7">
        <f>VLOOKUP("*Псковская*",[1]итого!$1:$1048576,COLUMN(AI34),0)</f>
        <v>75088</v>
      </c>
      <c r="BI33" s="7">
        <f>VLOOKUP("*Псковская*",[1]итого!$1:$1048576,COLUMN(AJ34),0)</f>
        <v>75905</v>
      </c>
      <c r="BJ33" s="7">
        <f>VLOOKUP("*Псковская*",[1]итого!$1:$1048576,COLUMN(AK34),0)</f>
        <v>76700</v>
      </c>
      <c r="BK33" s="7">
        <f>VLOOKUP("*Псковская*",[1]итого!$1:$1048576,COLUMN(AL34),0)</f>
        <v>77451</v>
      </c>
      <c r="BL33" s="7">
        <f>VLOOKUP("*Псковская*",[1]итого!$1:$1048576,COLUMN(AM34),0)</f>
        <v>78410</v>
      </c>
      <c r="BM33" s="7">
        <f>VLOOKUP("*Псковская*",[1]итого!$1:$1048576,COLUMN(AN34),0)</f>
        <v>78222</v>
      </c>
      <c r="BN33" s="7">
        <f>VLOOKUP("*Псковская*",[1]итого!$1:$1048576,COLUMN(AO34),0)</f>
        <v>77433</v>
      </c>
      <c r="BO33" s="7">
        <f>VLOOKUP("*Псковская*",[1]итого!$1:$1048576,COLUMN(AP34),0)</f>
        <v>76974</v>
      </c>
      <c r="BP33" s="7">
        <f>VLOOKUP("*Псковская*",[1]итого!$1:$1048576,COLUMN(AQ34),0)</f>
        <v>76988</v>
      </c>
      <c r="BQ33" s="7">
        <f>VLOOKUP("*Псковская*",[1]итого!$1:$1048576,COLUMN(AR34),0)</f>
        <v>77281</v>
      </c>
      <c r="BR33" s="7">
        <f>VLOOKUP("*Псковская*",[1]итого!$1:$1048576,COLUMN(AS34),0)</f>
        <v>77785</v>
      </c>
      <c r="BS33" s="7">
        <f>VLOOKUP("*Псковская*",[1]итого!$1:$1048576,COLUMN(AT34),0)</f>
        <v>78915</v>
      </c>
      <c r="BT33" s="7">
        <f>VLOOKUP("*Псковская*",[1]итого!$1:$1048576,COLUMN(AU34),0)</f>
        <v>79507</v>
      </c>
      <c r="BU33" s="7">
        <f>VLOOKUP("*Псковская*",[1]итого!$1:$1048576,COLUMN(AV34),0)</f>
        <v>80432</v>
      </c>
      <c r="BV33" s="7">
        <f>VLOOKUP("*Псковская*",[1]итого!$1:$1048576,COLUMN(AW34),0)</f>
        <v>81304</v>
      </c>
      <c r="BW33" s="7">
        <f>VLOOKUP("*Псковская*",[1]итого!$1:$1048576,COLUMN(AX34),0)</f>
        <v>81822</v>
      </c>
      <c r="BX33" s="7">
        <f>VLOOKUP("*Псковская*",[1]итого!$1:$1048576,COLUMN(AY34),0)</f>
        <v>82486</v>
      </c>
      <c r="BY33" s="7">
        <f>VLOOKUP("*Псковская*",[1]итого!$1:$1048576,COLUMN(AZ34),0)</f>
        <v>83733</v>
      </c>
      <c r="BZ33" s="7">
        <f>VLOOKUP("*Псковская*",[1]итого!$1:$1048576,COLUMN(BA34),0)</f>
        <v>85124</v>
      </c>
      <c r="CA33" s="7">
        <f>VLOOKUP("*Псковская*",[1]итого!$1:$1048576,COLUMN(BB34),0)</f>
        <v>86502</v>
      </c>
      <c r="CB33" s="7">
        <f>VLOOKUP("*Псковская*",[1]итого!$1:$1048576,COLUMN(BC34),0)</f>
        <v>88104</v>
      </c>
      <c r="CC33" s="7">
        <f>VLOOKUP("*Псковская*",[1]итого!$1:$1048576,COLUMN(BD34),0)</f>
        <v>89229</v>
      </c>
      <c r="CD33" s="7">
        <f>VLOOKUP("*Псковская*",[1]итого!$1:$1048576,COLUMN(BE34),0)</f>
        <v>91614</v>
      </c>
      <c r="CE33" s="7">
        <f>VLOOKUP("*Псковская*",[1]итого!$1:$1048576,COLUMN(BF34),0)</f>
        <v>94094</v>
      </c>
      <c r="CF33" s="7">
        <f>VLOOKUP("*Псковская*",[1]итого!$1:$1048576,COLUMN(BG34),0)</f>
        <v>95840</v>
      </c>
      <c r="CG33" s="7">
        <f>VLOOKUP("*Псковская*",[1]итого!$1:$1048576,COLUMN(BH34),0)</f>
        <v>96939</v>
      </c>
      <c r="CH33" s="7">
        <f>VLOOKUP("*Псковская*",[1]итого!$1:$1048576,COLUMN(BI34),0)</f>
        <v>96788</v>
      </c>
      <c r="CI33" s="7">
        <f>VLOOKUP("*Псковская*",[1]итого!$1:$1048576,COLUMN(BJ34),0)</f>
        <v>97615</v>
      </c>
      <c r="CJ33" s="7">
        <f>VLOOKUP("*Псковская*",[1]итого!$1:$1048576,COLUMN(BK34),0)</f>
        <v>98328</v>
      </c>
      <c r="CK33" s="7">
        <f>VLOOKUP("*Псковская*",[1]итого!$1:$1048576,COLUMN(BL34),0)</f>
        <v>99750</v>
      </c>
      <c r="CL33" s="7">
        <f>VLOOKUP("*Псковская*",[1]итого!$1:$1048576,COLUMN(BM34),0)</f>
        <v>101119</v>
      </c>
      <c r="CM33" s="7">
        <f>VLOOKUP("*Псковская*",[1]итого!$1:$1048576,COLUMN(BN34),0)</f>
        <v>102892</v>
      </c>
      <c r="CN33" s="7">
        <f>VLOOKUP("*Псковская*",[1]итого!$1:$1048576,COLUMN(BO34),0)</f>
        <v>104966</v>
      </c>
      <c r="CO33" s="7">
        <f>VLOOKUP("*Псковская*",[1]итого!$1:$1048576,COLUMN(BP34),0)</f>
        <v>104702</v>
      </c>
      <c r="CP33" s="7">
        <f>VLOOKUP("*Псковская*",[1]итого!$1:$1048576,COLUMN(BQ34),0)</f>
        <v>105618</v>
      </c>
      <c r="CQ33" s="7">
        <f>VLOOKUP("*Псковская*",[1]итого!$1:$1048576,COLUMN(BR34),0)</f>
        <v>105903</v>
      </c>
      <c r="CR33" s="7">
        <f>VLOOKUP("*Псковская*",[1]итого!$1:$1048576,COLUMN(BS34),0)</f>
        <v>105679</v>
      </c>
      <c r="CS33" s="7">
        <f>VLOOKUP("*Псковская*",[1]итого!$1:$1048576,COLUMN(BT34),0)</f>
        <v>101591</v>
      </c>
      <c r="CT33" s="7">
        <f>VLOOKUP("*Псковская*",[1]итого!$1:$1048576,COLUMN(BU34),0)</f>
        <v>99790</v>
      </c>
      <c r="CU33" s="7">
        <f>VLOOKUP("*Псковская*",[1]итого!$1:$1048576,COLUMN(BV34),0)</f>
        <v>99582</v>
      </c>
      <c r="CV33" s="7">
        <f>VLOOKUP("*Псковская*",[1]итого!$1:$1048576,COLUMN(BW34),0)</f>
        <v>99170</v>
      </c>
      <c r="CW33" s="7">
        <f>VLOOKUP("*Псковская*",[1]итого!$1:$1048576,COLUMN(BX34),0)</f>
        <v>98971</v>
      </c>
      <c r="CX33" s="7">
        <f>VLOOKUP("*Псковская*",[1]итого!$1:$1048576,COLUMN(BY34),0)</f>
        <v>98838</v>
      </c>
      <c r="CY33" s="7">
        <f>VLOOKUP("*Псковская*",[1]итого!$1:$1048576,COLUMN(BZ34),0)</f>
        <v>98986</v>
      </c>
      <c r="CZ33" s="7">
        <f>VLOOKUP("*Псковская*",[1]итого!$1:$1048576,COLUMN(CA34),0)</f>
        <v>98499</v>
      </c>
      <c r="DA33" s="7">
        <f>VLOOKUP("*Псковская*",[1]итого!$1:$1048576,COLUMN(CB34),0)</f>
        <v>98087</v>
      </c>
      <c r="DB33" s="7">
        <f>VLOOKUP("*Псковская*",[1]итого!$1:$1048576,COLUMN(CC34),0)</f>
        <v>98947</v>
      </c>
      <c r="DC33" s="7">
        <f>VLOOKUP("*Псковская*",[1]итого!$1:$1048576,COLUMN(CD34),0)</f>
        <v>99293</v>
      </c>
      <c r="DD33" s="7">
        <f>VLOOKUP("*Псковская*",[1]итого!$1:$1048576,COLUMN(CE34),0)</f>
        <v>100179</v>
      </c>
      <c r="DE33" s="7">
        <f>VLOOKUP("*Псковская*",[1]итого!$1:$1048576,COLUMN(CF34),0)</f>
        <v>100565</v>
      </c>
      <c r="DF33" s="7">
        <f>VLOOKUP("*Псковская*",[1]итого!$1:$1048576,COLUMN(CG34),0)</f>
        <v>100921</v>
      </c>
    </row>
    <row r="34" spans="1:110" x14ac:dyDescent="0.25">
      <c r="A34" s="8" t="s">
        <v>30</v>
      </c>
      <c r="B34" s="7">
        <v>505710.57500000001</v>
      </c>
      <c r="C34" s="7">
        <v>508357.11800000002</v>
      </c>
      <c r="D34" s="7">
        <v>510937.69099999999</v>
      </c>
      <c r="E34" s="7">
        <v>518847.31699999998</v>
      </c>
      <c r="F34" s="7">
        <v>527796.20600000001</v>
      </c>
      <c r="G34" s="7">
        <v>536222.25100000005</v>
      </c>
      <c r="H34" s="7">
        <v>546780.72900000005</v>
      </c>
      <c r="I34" s="7">
        <v>555239.80099999998</v>
      </c>
      <c r="J34" s="7">
        <v>564704.223</v>
      </c>
      <c r="K34" s="7">
        <v>574950.02899999998</v>
      </c>
      <c r="L34" s="7">
        <v>585151.22600000002</v>
      </c>
      <c r="M34" s="7">
        <v>597514.57700000005</v>
      </c>
      <c r="N34" s="7">
        <v>608677.78599999996</v>
      </c>
      <c r="O34" s="7">
        <v>614300.65700000001</v>
      </c>
      <c r="P34" s="7">
        <v>623366.75899999996</v>
      </c>
      <c r="Q34" s="7">
        <v>637226.049</v>
      </c>
      <c r="R34" s="7">
        <v>653930.68099999998</v>
      </c>
      <c r="S34" s="7">
        <v>670158.89300000004</v>
      </c>
      <c r="T34" s="7">
        <v>683620.06700000004</v>
      </c>
      <c r="U34" s="7">
        <v>699394.78500000003</v>
      </c>
      <c r="V34" s="7">
        <v>717977.95299999998</v>
      </c>
      <c r="W34" s="7">
        <v>734718.62100000004</v>
      </c>
      <c r="X34" s="7">
        <v>748730.23199999996</v>
      </c>
      <c r="Y34" s="7">
        <v>770541.58600000001</v>
      </c>
      <c r="Z34" s="7">
        <v>778022.63399999996</v>
      </c>
      <c r="AA34" s="7">
        <f>VLOOKUP("*Санкт-Петербург*",[1]итого!$1:$1048576,COLUMN(B35),0)</f>
        <v>790944</v>
      </c>
      <c r="AB34" s="7">
        <f>VLOOKUP("*Санкт-Петербург*",[1]итого!$1:$1048576,COLUMN(C35),0)</f>
        <v>805443</v>
      </c>
      <c r="AC34" s="7">
        <f>VLOOKUP("*Санкт-Петербург*",[1]итого!$1:$1048576,COLUMN(D35),0)</f>
        <v>822237</v>
      </c>
      <c r="AD34" s="7">
        <f>VLOOKUP("*Санкт-Петербург*",[1]итого!$1:$1048576,COLUMN(E35),0)</f>
        <v>841786</v>
      </c>
      <c r="AE34" s="7">
        <f>VLOOKUP("*Санкт-Петербург*",[1]итого!$1:$1048576,COLUMN(F35),0)</f>
        <v>857607</v>
      </c>
      <c r="AF34" s="7">
        <f>VLOOKUP("*Санкт-Петербург*",[1]итого!$1:$1048576,COLUMN(G35),0)</f>
        <v>872341</v>
      </c>
      <c r="AG34" s="7">
        <f>VLOOKUP("*Санкт-Петербург*",[1]итого!$1:$1048576,COLUMN(H35),0)</f>
        <v>885785</v>
      </c>
      <c r="AH34" s="7">
        <f>VLOOKUP("*Санкт-Петербург*",[1]итого!$1:$1048576,COLUMN(I35),0)</f>
        <v>905116</v>
      </c>
      <c r="AI34" s="7">
        <f>VLOOKUP("*Санкт-Петербург*",[1]итого!$1:$1048576,COLUMN(J35),0)</f>
        <v>920015</v>
      </c>
      <c r="AJ34" s="7">
        <f>VLOOKUP("*Санкт-Петербург*",[1]итого!$1:$1048576,COLUMN(K35),0)</f>
        <v>929433</v>
      </c>
      <c r="AK34" s="7">
        <f>VLOOKUP("*Санкт-Петербург*",[1]итого!$1:$1048576,COLUMN(L35),0)</f>
        <v>943975</v>
      </c>
      <c r="AL34" s="7">
        <f>VLOOKUP("*Санкт-Петербург*",[1]итого!$1:$1048576,COLUMN(M35),0)</f>
        <v>960297</v>
      </c>
      <c r="AM34" s="7">
        <f>VLOOKUP("*Санкт-Петербург*",[1]итого!$1:$1048576,COLUMN(N35),0)</f>
        <v>970191</v>
      </c>
      <c r="AN34" s="7">
        <f>VLOOKUP("*Санкт-Петербург*",[1]итого!$1:$1048576,COLUMN(O35),0)</f>
        <v>985907</v>
      </c>
      <c r="AO34" s="7">
        <f>VLOOKUP("*Санкт-Петербург*",[1]итого!$1:$1048576,COLUMN(P35),0)</f>
        <v>1004170</v>
      </c>
      <c r="AP34" s="7">
        <f>VLOOKUP("*Санкт-Петербург*",[1]итого!$1:$1048576,COLUMN(Q35),0)</f>
        <v>991437</v>
      </c>
      <c r="AQ34" s="7">
        <f>VLOOKUP("*Санкт-Петербург*",[1]итого!$1:$1048576,COLUMN(R35),0)</f>
        <v>993475</v>
      </c>
      <c r="AR34" s="7">
        <f>VLOOKUP("*Санкт-Петербург*",[1]итого!$1:$1048576,COLUMN(S35),0)</f>
        <v>1004285</v>
      </c>
      <c r="AS34" s="7">
        <f>VLOOKUP("*Санкт-Петербург*",[1]итого!$1:$1048576,COLUMN(T35),0)</f>
        <v>1020949</v>
      </c>
      <c r="AT34" s="7">
        <f>VLOOKUP("*Санкт-Петербург*",[1]итого!$1:$1048576,COLUMN(U35),0)</f>
        <v>1040880</v>
      </c>
      <c r="AU34" s="7">
        <f>VLOOKUP("*Санкт-Петербург*",[1]итого!$1:$1048576,COLUMN(V35),0)</f>
        <v>1061967</v>
      </c>
      <c r="AV34" s="7">
        <f>VLOOKUP("*Санкт-Петербург*",[1]итого!$1:$1048576,COLUMN(W35),0)</f>
        <v>1083202</v>
      </c>
      <c r="AW34" s="7">
        <f>VLOOKUP("*Санкт-Петербург*",[1]итого!$1:$1048576,COLUMN(X35),0)</f>
        <v>1092217</v>
      </c>
      <c r="AX34" s="7">
        <f>VLOOKUP("*Санкт-Петербург*",[1]итого!$1:$1048576,COLUMN(Y35),0)</f>
        <v>1100375</v>
      </c>
      <c r="AY34" s="7">
        <f>VLOOKUP("*Санкт-Петербург*",[1]итого!$1:$1048576,COLUMN(Z35),0)</f>
        <v>1110851</v>
      </c>
      <c r="AZ34" s="7">
        <f>VLOOKUP("*Санкт-Петербург*",[1]итого!$1:$1048576,COLUMN(AA35),0)</f>
        <v>1129973</v>
      </c>
      <c r="BA34" s="7">
        <f>VLOOKUP("*Санкт-Петербург*",[1]итого!$1:$1048576,COLUMN(AB35),0)</f>
        <v>1153984</v>
      </c>
      <c r="BB34" s="7">
        <f>VLOOKUP("*Санкт-Петербург*",[1]итого!$1:$1048576,COLUMN(AC35),0)</f>
        <v>1182868</v>
      </c>
      <c r="BC34" s="7">
        <f>VLOOKUP("*Санкт-Петербург*",[1]итого!$1:$1048576,COLUMN(AD35),0)</f>
        <v>1212294</v>
      </c>
      <c r="BD34" s="7">
        <f>VLOOKUP("*Санкт-Петербург*",[1]итого!$1:$1048576,COLUMN(AE35),0)</f>
        <v>1241836</v>
      </c>
      <c r="BE34" s="7">
        <f>VLOOKUP("*Санкт-Петербург*",[1]итого!$1:$1048576,COLUMN(AF35),0)</f>
        <v>1262711</v>
      </c>
      <c r="BF34" s="7">
        <f>VLOOKUP("*Санкт-Петербург*",[1]итого!$1:$1048576,COLUMN(AG35),0)</f>
        <v>1287822</v>
      </c>
      <c r="BG34" s="7">
        <f>VLOOKUP("*Санкт-Петербург*",[1]итого!$1:$1048576,COLUMN(AH35),0)</f>
        <v>1314903</v>
      </c>
      <c r="BH34" s="7">
        <f>VLOOKUP("*Санкт-Петербург*",[1]итого!$1:$1048576,COLUMN(AI35),0)</f>
        <v>1338798</v>
      </c>
      <c r="BI34" s="7">
        <f>VLOOKUP("*Санкт-Петербург*",[1]итого!$1:$1048576,COLUMN(AJ35),0)</f>
        <v>1360332</v>
      </c>
      <c r="BJ34" s="7">
        <f>VLOOKUP("*Санкт-Петербург*",[1]итого!$1:$1048576,COLUMN(AK35),0)</f>
        <v>1384180</v>
      </c>
      <c r="BK34" s="7">
        <f>VLOOKUP("*Санкт-Петербург*",[1]итого!$1:$1048576,COLUMN(AL35),0)</f>
        <v>1402193</v>
      </c>
      <c r="BL34" s="7">
        <f>VLOOKUP("*Санкт-Петербург*",[1]итого!$1:$1048576,COLUMN(AM35),0)</f>
        <v>1432058</v>
      </c>
      <c r="BM34" s="7">
        <f>VLOOKUP("*Санкт-Петербург*",[1]итого!$1:$1048576,COLUMN(AN35),0)</f>
        <v>1434243</v>
      </c>
      <c r="BN34" s="7">
        <f>VLOOKUP("*Санкт-Петербург*",[1]итого!$1:$1048576,COLUMN(AO35),0)</f>
        <v>1424112</v>
      </c>
      <c r="BO34" s="7">
        <f>VLOOKUP("*Санкт-Петербург*",[1]итого!$1:$1048576,COLUMN(AP35),0)</f>
        <v>1422892</v>
      </c>
      <c r="BP34" s="7">
        <f>VLOOKUP("*Санкт-Петербург*",[1]итого!$1:$1048576,COLUMN(AQ35),0)</f>
        <v>1431642</v>
      </c>
      <c r="BQ34" s="7">
        <f>VLOOKUP("*Санкт-Петербург*",[1]итого!$1:$1048576,COLUMN(AR35),0)</f>
        <v>1447488</v>
      </c>
      <c r="BR34" s="7">
        <f>VLOOKUP("*Санкт-Петербург*",[1]итого!$1:$1048576,COLUMN(AS35),0)</f>
        <v>1462831</v>
      </c>
      <c r="BS34" s="7">
        <f>VLOOKUP("*Санкт-Петербург*",[1]итого!$1:$1048576,COLUMN(AT35),0)</f>
        <v>1485637</v>
      </c>
      <c r="BT34" s="7">
        <f>VLOOKUP("*Санкт-Петербург*",[1]итого!$1:$1048576,COLUMN(AU35),0)</f>
        <v>1497365</v>
      </c>
      <c r="BU34" s="7">
        <f>VLOOKUP("*Санкт-Петербург*",[1]итого!$1:$1048576,COLUMN(AV35),0)</f>
        <v>1509712</v>
      </c>
      <c r="BV34" s="7">
        <f>VLOOKUP("*Санкт-Петербург*",[1]итого!$1:$1048576,COLUMN(AW35),0)</f>
        <v>1523680</v>
      </c>
      <c r="BW34" s="7">
        <f>VLOOKUP("*Санкт-Петербург*",[1]итого!$1:$1048576,COLUMN(AX35),0)</f>
        <v>1528764</v>
      </c>
      <c r="BX34" s="7">
        <f>VLOOKUP("*Санкт-Петербург*",[1]итого!$1:$1048576,COLUMN(AY35),0)</f>
        <v>1541445</v>
      </c>
      <c r="BY34" s="7">
        <f>VLOOKUP("*Санкт-Петербург*",[1]итого!$1:$1048576,COLUMN(AZ35),0)</f>
        <v>1564540</v>
      </c>
      <c r="BZ34" s="7">
        <f>VLOOKUP("*Санкт-Петербург*",[1]итого!$1:$1048576,COLUMN(BA35),0)</f>
        <v>1589150</v>
      </c>
      <c r="CA34" s="7">
        <f>VLOOKUP("*Санкт-Петербург*",[1]итого!$1:$1048576,COLUMN(BB35),0)</f>
        <v>1615389</v>
      </c>
      <c r="CB34" s="7">
        <f>VLOOKUP("*Санкт-Петербург*",[1]итого!$1:$1048576,COLUMN(BC35),0)</f>
        <v>1641020</v>
      </c>
      <c r="CC34" s="7">
        <f>VLOOKUP("*Санкт-Петербург*",[1]итого!$1:$1048576,COLUMN(BD35),0)</f>
        <v>1665677</v>
      </c>
      <c r="CD34" s="7">
        <f>VLOOKUP("*Санкт-Петербург*",[1]итого!$1:$1048576,COLUMN(BE35),0)</f>
        <v>1711189</v>
      </c>
      <c r="CE34" s="7">
        <f>VLOOKUP("*Санкт-Петербург*",[1]итого!$1:$1048576,COLUMN(BF35),0)</f>
        <v>1755103</v>
      </c>
      <c r="CF34" s="7">
        <f>VLOOKUP("*Санкт-Петербург*",[1]итого!$1:$1048576,COLUMN(BG35),0)</f>
        <v>1789409</v>
      </c>
      <c r="CG34" s="7">
        <f>VLOOKUP("*Санкт-Петербург*",[1]итого!$1:$1048576,COLUMN(BH35),0)</f>
        <v>1811665</v>
      </c>
      <c r="CH34" s="7">
        <f>VLOOKUP("*Санкт-Петербург*",[1]итого!$1:$1048576,COLUMN(BI35),0)</f>
        <v>1815443</v>
      </c>
      <c r="CI34" s="7">
        <f>VLOOKUP("*Санкт-Петербург*",[1]итого!$1:$1048576,COLUMN(BJ35),0)</f>
        <v>1825577</v>
      </c>
      <c r="CJ34" s="7">
        <f>VLOOKUP("*Санкт-Петербург*",[1]итого!$1:$1048576,COLUMN(BK35),0)</f>
        <v>1837974</v>
      </c>
      <c r="CK34" s="7">
        <f>VLOOKUP("*Санкт-Петербург*",[1]итого!$1:$1048576,COLUMN(BL35),0)</f>
        <v>1868996</v>
      </c>
      <c r="CL34" s="7">
        <f>VLOOKUP("*Санкт-Петербург*",[1]итого!$1:$1048576,COLUMN(BM35),0)</f>
        <v>1883419</v>
      </c>
      <c r="CM34" s="7">
        <f>VLOOKUP("*Санкт-Петербург*",[1]итого!$1:$1048576,COLUMN(BN35),0)</f>
        <v>1901297</v>
      </c>
      <c r="CN34" s="7">
        <f>VLOOKUP("*Санкт-Петербург*",[1]итого!$1:$1048576,COLUMN(BO35),0)</f>
        <v>1937105</v>
      </c>
      <c r="CO34" s="7">
        <f>VLOOKUP("*Санкт-Петербург*",[1]итого!$1:$1048576,COLUMN(BP35),0)</f>
        <v>1934084</v>
      </c>
      <c r="CP34" s="7">
        <f>VLOOKUP("*Санкт-Петербург*",[1]итого!$1:$1048576,COLUMN(BQ35),0)</f>
        <v>1947251</v>
      </c>
      <c r="CQ34" s="7">
        <f>VLOOKUP("*Санкт-Петербург*",[1]итого!$1:$1048576,COLUMN(BR35),0)</f>
        <v>1944733</v>
      </c>
      <c r="CR34" s="7">
        <f>VLOOKUP("*Санкт-Петербург*",[1]итого!$1:$1048576,COLUMN(BS35),0)</f>
        <v>1914318</v>
      </c>
      <c r="CS34" s="7">
        <f>VLOOKUP("*Санкт-Петербург*",[1]итого!$1:$1048576,COLUMN(BT35),0)</f>
        <v>1895076</v>
      </c>
      <c r="CT34" s="7">
        <f>VLOOKUP("*Санкт-Петербург*",[1]итого!$1:$1048576,COLUMN(BU35),0)</f>
        <v>1871436</v>
      </c>
      <c r="CU34" s="7">
        <f>VLOOKUP("*Санкт-Петербург*",[1]итого!$1:$1048576,COLUMN(BV35),0)</f>
        <v>1830749</v>
      </c>
      <c r="CV34" s="7">
        <f>VLOOKUP("*Санкт-Петербург*",[1]итого!$1:$1048576,COLUMN(BW35),0)</f>
        <v>1826667</v>
      </c>
      <c r="CW34" s="7">
        <f>VLOOKUP("*Санкт-Петербург*",[1]итого!$1:$1048576,COLUMN(BX35),0)</f>
        <v>1828352</v>
      </c>
      <c r="CX34" s="7">
        <f>VLOOKUP("*Санкт-Петербург*",[1]итого!$1:$1048576,COLUMN(BY35),0)</f>
        <v>1831717</v>
      </c>
      <c r="CY34" s="7">
        <f>VLOOKUP("*Санкт-Петербург*",[1]итого!$1:$1048576,COLUMN(BZ35),0)</f>
        <v>1839821</v>
      </c>
      <c r="CZ34" s="7">
        <f>VLOOKUP("*Санкт-Петербург*",[1]итого!$1:$1048576,COLUMN(CA35),0)</f>
        <v>1846241</v>
      </c>
      <c r="DA34" s="7">
        <f>VLOOKUP("*Санкт-Петербург*",[1]итого!$1:$1048576,COLUMN(CB35),0)</f>
        <v>1844711</v>
      </c>
      <c r="DB34" s="7">
        <f>VLOOKUP("*Санкт-Петербург*",[1]итого!$1:$1048576,COLUMN(CC35),0)</f>
        <v>1859723</v>
      </c>
      <c r="DC34" s="7">
        <f>VLOOKUP("*Санкт-Петербург*",[1]итого!$1:$1048576,COLUMN(CD35),0)</f>
        <v>1878060</v>
      </c>
      <c r="DD34" s="7">
        <f>VLOOKUP("*Санкт-Петербург*",[1]итого!$1:$1048576,COLUMN(CE35),0)</f>
        <v>1896175</v>
      </c>
      <c r="DE34" s="7">
        <f>VLOOKUP("*Санкт-Петербург*",[1]итого!$1:$1048576,COLUMN(CF35),0)</f>
        <v>1909919</v>
      </c>
      <c r="DF34" s="7">
        <f>VLOOKUP("*Санкт-Петербург*",[1]итого!$1:$1048576,COLUMN(CG35),0)</f>
        <v>1928260</v>
      </c>
    </row>
    <row r="35" spans="1:110" ht="31.5" x14ac:dyDescent="0.25">
      <c r="A35" s="6" t="s">
        <v>31</v>
      </c>
      <c r="B35" s="7">
        <v>880471.71699999995</v>
      </c>
      <c r="C35" s="7">
        <v>876686.89800000004</v>
      </c>
      <c r="D35" s="7">
        <v>881290.80799999996</v>
      </c>
      <c r="E35" s="7">
        <v>891822.78</v>
      </c>
      <c r="F35" s="7">
        <v>901445.348</v>
      </c>
      <c r="G35" s="7">
        <v>910199.44499999995</v>
      </c>
      <c r="H35" s="7">
        <v>919844.60600000003</v>
      </c>
      <c r="I35" s="7">
        <v>930778.06499999994</v>
      </c>
      <c r="J35" s="7">
        <v>944143.43799999997</v>
      </c>
      <c r="K35" s="7">
        <v>956704.77599999995</v>
      </c>
      <c r="L35" s="7">
        <v>970364.97100000002</v>
      </c>
      <c r="M35" s="7">
        <v>986411.65099999995</v>
      </c>
      <c r="N35" s="7">
        <v>1004430.026</v>
      </c>
      <c r="O35" s="7">
        <v>1013086.866</v>
      </c>
      <c r="P35" s="7">
        <v>1024229.078</v>
      </c>
      <c r="Q35" s="7">
        <v>1042561.743</v>
      </c>
      <c r="R35" s="7">
        <v>1063404.476</v>
      </c>
      <c r="S35" s="7">
        <v>1085974.3729999999</v>
      </c>
      <c r="T35" s="7">
        <v>1106911.2080000001</v>
      </c>
      <c r="U35" s="7">
        <v>1127633.6040000001</v>
      </c>
      <c r="V35" s="7">
        <v>1154329.4339999999</v>
      </c>
      <c r="W35" s="7">
        <v>1177941.895</v>
      </c>
      <c r="X35" s="7">
        <v>1199103.5830000001</v>
      </c>
      <c r="Y35" s="7">
        <v>1222273.5830000001</v>
      </c>
      <c r="Z35" s="7">
        <v>1240232.8089999999</v>
      </c>
      <c r="AA35" s="7">
        <f>VLOOKUP("*Южный*",[1]итого!$1:$1048576,COLUMN(B36),0)</f>
        <v>1255501</v>
      </c>
      <c r="AB35" s="7">
        <f>VLOOKUP("*Южный*",[1]итого!$1:$1048576,COLUMN(C36),0)</f>
        <v>1269804</v>
      </c>
      <c r="AC35" s="7">
        <f>VLOOKUP("*Южный*",[1]итого!$1:$1048576,COLUMN(D36),0)</f>
        <v>1297399</v>
      </c>
      <c r="AD35" s="7">
        <f>VLOOKUP("*Южный*",[1]итого!$1:$1048576,COLUMN(E36),0)</f>
        <v>1324192</v>
      </c>
      <c r="AE35" s="7">
        <f>VLOOKUP("*Южный*",[1]итого!$1:$1048576,COLUMN(F36),0)</f>
        <v>1347446</v>
      </c>
      <c r="AF35" s="7">
        <f>VLOOKUP("*Южный*",[1]итого!$1:$1048576,COLUMN(G36),0)</f>
        <v>1367636</v>
      </c>
      <c r="AG35" s="7">
        <f>VLOOKUP("*Южный*",[1]итого!$1:$1048576,COLUMN(H36),0)</f>
        <v>1385276</v>
      </c>
      <c r="AH35" s="7">
        <f>VLOOKUP("*Южный*",[1]итого!$1:$1048576,COLUMN(I36),0)</f>
        <v>1408785</v>
      </c>
      <c r="AI35" s="7">
        <f>VLOOKUP("*Южный*",[1]итого!$1:$1048576,COLUMN(J36),0)</f>
        <v>1429648</v>
      </c>
      <c r="AJ35" s="7">
        <f>VLOOKUP("*Южный*",[1]итого!$1:$1048576,COLUMN(K36),0)</f>
        <v>1446273</v>
      </c>
      <c r="AK35" s="7">
        <f>VLOOKUP("*Южный*",[1]итого!$1:$1048576,COLUMN(L36),0)</f>
        <v>1467980</v>
      </c>
      <c r="AL35" s="7">
        <f>VLOOKUP("*Южный*",[1]итого!$1:$1048576,COLUMN(M36),0)</f>
        <v>1489610</v>
      </c>
      <c r="AM35" s="7">
        <f>VLOOKUP("*Южный*",[1]итого!$1:$1048576,COLUMN(N36),0)</f>
        <v>1504361</v>
      </c>
      <c r="AN35" s="7">
        <f>VLOOKUP("*Южный*",[1]итого!$1:$1048576,COLUMN(O36),0)</f>
        <v>1523909</v>
      </c>
      <c r="AO35" s="7">
        <f>VLOOKUP("*Южный*",[1]итого!$1:$1048576,COLUMN(P36),0)</f>
        <v>1550868</v>
      </c>
      <c r="AP35" s="7">
        <f>VLOOKUP("*Южный*",[1]итого!$1:$1048576,COLUMN(Q36),0)</f>
        <v>1537217</v>
      </c>
      <c r="AQ35" s="7">
        <f>VLOOKUP("*Южный*",[1]итого!$1:$1048576,COLUMN(R36),0)</f>
        <v>1540458</v>
      </c>
      <c r="AR35" s="7">
        <f>VLOOKUP("*Южный*",[1]итого!$1:$1048576,COLUMN(S36),0)</f>
        <v>1557435</v>
      </c>
      <c r="AS35" s="7">
        <f>VLOOKUP("*Южный*",[1]итого!$1:$1048576,COLUMN(T36),0)</f>
        <v>1578104</v>
      </c>
      <c r="AT35" s="7">
        <f>VLOOKUP("*Южный*",[1]итого!$1:$1048576,COLUMN(U36),0)</f>
        <v>1603261</v>
      </c>
      <c r="AU35" s="7">
        <f>VLOOKUP("*Южный*",[1]итого!$1:$1048576,COLUMN(V36),0)</f>
        <v>1628414</v>
      </c>
      <c r="AV35" s="7">
        <f>VLOOKUP("*Южный*",[1]итого!$1:$1048576,COLUMN(W36),0)</f>
        <v>1658315</v>
      </c>
      <c r="AW35" s="7">
        <f>VLOOKUP("*Южный*",[1]итого!$1:$1048576,COLUMN(X36),0)</f>
        <v>1677504</v>
      </c>
      <c r="AX35" s="7">
        <f>VLOOKUP("*Южный*",[1]итого!$1:$1048576,COLUMN(Y36),0)</f>
        <v>1696412</v>
      </c>
      <c r="AY35" s="7">
        <f>VLOOKUP("*Южный*",[1]итого!$1:$1048576,COLUMN(Z36),0)</f>
        <v>1712310</v>
      </c>
      <c r="AZ35" s="7">
        <f>VLOOKUP("*Южный*",[1]итого!$1:$1048576,COLUMN(AA36),0)</f>
        <v>1738652</v>
      </c>
      <c r="BA35" s="7">
        <f>VLOOKUP("*Южный*",[1]итого!$1:$1048576,COLUMN(AB36),0)</f>
        <v>1777750</v>
      </c>
      <c r="BB35" s="7">
        <f>VLOOKUP("*Южный*",[1]итого!$1:$1048576,COLUMN(AC36),0)</f>
        <v>1815851</v>
      </c>
      <c r="BC35" s="7">
        <f>VLOOKUP("*Южный*",[1]итого!$1:$1048576,COLUMN(AD36),0)</f>
        <v>1855847</v>
      </c>
      <c r="BD35" s="7">
        <f>VLOOKUP("*Южный*",[1]итого!$1:$1048576,COLUMN(AE36),0)</f>
        <v>1901343</v>
      </c>
      <c r="BE35" s="7">
        <f>VLOOKUP("*Южный*",[1]итого!$1:$1048576,COLUMN(AF36),0)</f>
        <v>1938309</v>
      </c>
      <c r="BF35" s="7">
        <f>VLOOKUP("*Южный*",[1]итого!$1:$1048576,COLUMN(AG36),0)</f>
        <v>1977812</v>
      </c>
      <c r="BG35" s="7">
        <f>VLOOKUP("*Южный*",[1]итого!$1:$1048576,COLUMN(AH36),0)</f>
        <v>2011715</v>
      </c>
      <c r="BH35" s="7">
        <f>VLOOKUP("*Южный*",[1]итого!$1:$1048576,COLUMN(AI36),0)</f>
        <v>2051493</v>
      </c>
      <c r="BI35" s="7">
        <f>VLOOKUP("*Южный*",[1]итого!$1:$1048576,COLUMN(AJ36),0)</f>
        <v>2077419</v>
      </c>
      <c r="BJ35" s="7">
        <f>VLOOKUP("*Южный*",[1]итого!$1:$1048576,COLUMN(AK36),0)</f>
        <v>2119628</v>
      </c>
      <c r="BK35" s="7">
        <f>VLOOKUP("*Южный*",[1]итого!$1:$1048576,COLUMN(AL36),0)</f>
        <v>2145342</v>
      </c>
      <c r="BL35" s="7">
        <f>VLOOKUP("*Южный*",[1]итого!$1:$1048576,COLUMN(AM36),0)</f>
        <v>2185522</v>
      </c>
      <c r="BM35" s="7">
        <f>VLOOKUP("*Южный*",[1]итого!$1:$1048576,COLUMN(AN36),0)</f>
        <v>2186589</v>
      </c>
      <c r="BN35" s="7">
        <f>VLOOKUP("*Южный*",[1]итого!$1:$1048576,COLUMN(AO36),0)</f>
        <v>2170153</v>
      </c>
      <c r="BO35" s="7">
        <f>VLOOKUP("*Южный*",[1]итого!$1:$1048576,COLUMN(AP36),0)</f>
        <v>2163718</v>
      </c>
      <c r="BP35" s="7">
        <f>VLOOKUP("*Южный*",[1]итого!$1:$1048576,COLUMN(AQ36),0)</f>
        <v>2173414</v>
      </c>
      <c r="BQ35" s="7">
        <f>VLOOKUP("*Южный*",[1]итого!$1:$1048576,COLUMN(AR36),0)</f>
        <v>2194505</v>
      </c>
      <c r="BR35" s="7">
        <f>VLOOKUP("*Южный*",[1]итого!$1:$1048576,COLUMN(AS36),0)</f>
        <v>2220944</v>
      </c>
      <c r="BS35" s="7">
        <f>VLOOKUP("*Южный*",[1]итого!$1:$1048576,COLUMN(AT36),0)</f>
        <v>2260435</v>
      </c>
      <c r="BT35" s="7">
        <f>VLOOKUP("*Южный*",[1]итого!$1:$1048576,COLUMN(AU36),0)</f>
        <v>2293736</v>
      </c>
      <c r="BU35" s="7">
        <f>VLOOKUP("*Южный*",[1]итого!$1:$1048576,COLUMN(AV36),0)</f>
        <v>2333446</v>
      </c>
      <c r="BV35" s="7">
        <f>VLOOKUP("*Южный*",[1]итого!$1:$1048576,COLUMN(AW36),0)</f>
        <v>2386414</v>
      </c>
      <c r="BW35" s="7">
        <f>VLOOKUP("*Южный*",[1]итого!$1:$1048576,COLUMN(AX36),0)</f>
        <v>2413382</v>
      </c>
      <c r="BX35" s="7">
        <f>VLOOKUP("*Южный*",[1]итого!$1:$1048576,COLUMN(AY36),0)</f>
        <v>2447703</v>
      </c>
      <c r="BY35" s="7">
        <f>VLOOKUP("*Южный*",[1]итого!$1:$1048576,COLUMN(AZ36),0)</f>
        <v>2504749</v>
      </c>
      <c r="BZ35" s="7">
        <f>VLOOKUP("*Южный*",[1]итого!$1:$1048576,COLUMN(BA36),0)</f>
        <v>2557268</v>
      </c>
      <c r="CA35" s="7">
        <f>VLOOKUP("*Южный*",[1]итого!$1:$1048576,COLUMN(BB36),0)</f>
        <v>2616118</v>
      </c>
      <c r="CB35" s="7">
        <f>VLOOKUP("*Южный*",[1]итого!$1:$1048576,COLUMN(BC36),0)</f>
        <v>2678736</v>
      </c>
      <c r="CC35" s="7">
        <f>VLOOKUP("*Южный*",[1]итого!$1:$1048576,COLUMN(BD36),0)</f>
        <v>2736039</v>
      </c>
      <c r="CD35" s="7">
        <f>VLOOKUP("*Южный*",[1]итого!$1:$1048576,COLUMN(BE36),0)</f>
        <v>2830621</v>
      </c>
      <c r="CE35" s="7">
        <f>VLOOKUP("*Южный*",[1]итого!$1:$1048576,COLUMN(BF36),0)</f>
        <v>2929327</v>
      </c>
      <c r="CF35" s="7">
        <f>VLOOKUP("*Южный*",[1]итого!$1:$1048576,COLUMN(BG36),0)</f>
        <v>3010494</v>
      </c>
      <c r="CG35" s="7">
        <f>VLOOKUP("*Южный*",[1]итого!$1:$1048576,COLUMN(BH36),0)</f>
        <v>3076824</v>
      </c>
      <c r="CH35" s="7">
        <f>VLOOKUP("*Южный*",[1]итого!$1:$1048576,COLUMN(BI36),0)</f>
        <v>3118735</v>
      </c>
      <c r="CI35" s="7">
        <f>VLOOKUP("*Южный*",[1]итого!$1:$1048576,COLUMN(BJ36),0)</f>
        <v>3155151</v>
      </c>
      <c r="CJ35" s="7">
        <f>VLOOKUP("*Южный*",[1]итого!$1:$1048576,COLUMN(BK36),0)</f>
        <v>3192930</v>
      </c>
      <c r="CK35" s="7">
        <f>VLOOKUP("*Южный*",[1]итого!$1:$1048576,COLUMN(BL36),0)</f>
        <v>3256690</v>
      </c>
      <c r="CL35" s="7">
        <f>VLOOKUP("*Южный*",[1]итого!$1:$1048576,COLUMN(BM36),0)</f>
        <v>3314661</v>
      </c>
      <c r="CM35" s="7">
        <f>VLOOKUP("*Южный*",[1]итого!$1:$1048576,COLUMN(BN36),0)</f>
        <v>3377879</v>
      </c>
      <c r="CN35" s="7">
        <f>VLOOKUP("*Южный*",[1]итого!$1:$1048576,COLUMN(BO36),0)</f>
        <v>3464077</v>
      </c>
      <c r="CO35" s="7">
        <f>VLOOKUP("*Южный*",[1]итого!$1:$1048576,COLUMN(BP36),0)</f>
        <v>3464895</v>
      </c>
      <c r="CP35" s="7">
        <f>VLOOKUP("*Южный*",[1]итого!$1:$1048576,COLUMN(BQ36),0)</f>
        <v>3503444</v>
      </c>
      <c r="CQ35" s="7">
        <f>VLOOKUP("*Южный*",[1]итого!$1:$1048576,COLUMN(BR36),0)</f>
        <v>3521457</v>
      </c>
      <c r="CR35" s="7">
        <f>VLOOKUP("*Южный*",[1]итого!$1:$1048576,COLUMN(BS36),0)</f>
        <v>3518410</v>
      </c>
      <c r="CS35" s="7">
        <f>VLOOKUP("*Южный*",[1]итого!$1:$1048576,COLUMN(BT36),0)</f>
        <v>3467416</v>
      </c>
      <c r="CT35" s="7">
        <f>VLOOKUP("*Южный*",[1]итого!$1:$1048576,COLUMN(BU36),0)</f>
        <v>3433532</v>
      </c>
      <c r="CU35" s="7">
        <f>VLOOKUP("*Южный*",[1]итого!$1:$1048576,COLUMN(BV36),0)</f>
        <v>3437961</v>
      </c>
      <c r="CV35" s="7">
        <f>VLOOKUP("*Южный*",[1]итого!$1:$1048576,COLUMN(BW36),0)</f>
        <v>3429661</v>
      </c>
      <c r="CW35" s="7">
        <f>VLOOKUP("*Южный*",[1]итого!$1:$1048576,COLUMN(BX36),0)</f>
        <v>3435305</v>
      </c>
      <c r="CX35" s="7">
        <f>VLOOKUP("*Южный*",[1]итого!$1:$1048576,COLUMN(BY36),0)</f>
        <v>3441511</v>
      </c>
      <c r="CY35" s="7">
        <f>VLOOKUP("*Южный*",[1]итого!$1:$1048576,COLUMN(BZ36),0)</f>
        <v>3458552</v>
      </c>
      <c r="CZ35" s="7">
        <f>VLOOKUP("*Южный*",[1]итого!$1:$1048576,COLUMN(CA36),0)</f>
        <v>3467032</v>
      </c>
      <c r="DA35" s="7">
        <f>VLOOKUP("*Южный*",[1]итого!$1:$1048576,COLUMN(CB36),0)</f>
        <v>3470130</v>
      </c>
      <c r="DB35" s="7">
        <f>VLOOKUP("*Южный*",[1]итого!$1:$1048576,COLUMN(CC36),0)</f>
        <v>3499308</v>
      </c>
      <c r="DC35" s="7">
        <f>VLOOKUP("*Южный*",[1]итого!$1:$1048576,COLUMN(CD36),0)</f>
        <v>3523871</v>
      </c>
      <c r="DD35" s="7">
        <f>VLOOKUP("*Южный*",[1]итого!$1:$1048576,COLUMN(CE36),0)</f>
        <v>3562052</v>
      </c>
      <c r="DE35" s="7">
        <f>VLOOKUP("*Южный*",[1]итого!$1:$1048576,COLUMN(CF36),0)</f>
        <v>3592077</v>
      </c>
      <c r="DF35" s="7">
        <f>VLOOKUP("*Южный*",[1]итого!$1:$1048576,COLUMN(CG36),0)</f>
        <v>3637133</v>
      </c>
    </row>
    <row r="36" spans="1:110" x14ac:dyDescent="0.25">
      <c r="A36" s="8" t="s">
        <v>32</v>
      </c>
      <c r="B36" s="7">
        <v>26188.701000000001</v>
      </c>
      <c r="C36" s="7">
        <v>26310.712</v>
      </c>
      <c r="D36" s="7">
        <v>26319.940999999999</v>
      </c>
      <c r="E36" s="7">
        <v>26423.944</v>
      </c>
      <c r="F36" s="7">
        <v>26574.100999999999</v>
      </c>
      <c r="G36" s="7">
        <v>26755.708999999999</v>
      </c>
      <c r="H36" s="7">
        <v>27001.715</v>
      </c>
      <c r="I36" s="7">
        <v>27356.012999999999</v>
      </c>
      <c r="J36" s="7">
        <v>27753.879000000001</v>
      </c>
      <c r="K36" s="7">
        <v>28094.825000000001</v>
      </c>
      <c r="L36" s="7">
        <v>28515.152999999998</v>
      </c>
      <c r="M36" s="7">
        <v>28915.942999999999</v>
      </c>
      <c r="N36" s="7">
        <v>29462.569</v>
      </c>
      <c r="O36" s="7">
        <v>29922.124</v>
      </c>
      <c r="P36" s="7">
        <v>30197.267</v>
      </c>
      <c r="Q36" s="7">
        <v>30587.386999999999</v>
      </c>
      <c r="R36" s="7">
        <v>31192.951000000001</v>
      </c>
      <c r="S36" s="7">
        <v>31688.92</v>
      </c>
      <c r="T36" s="7">
        <v>32350.86</v>
      </c>
      <c r="U36" s="7">
        <v>32951.730000000003</v>
      </c>
      <c r="V36" s="7">
        <v>33725.910000000003</v>
      </c>
      <c r="W36" s="7">
        <v>34467.639000000003</v>
      </c>
      <c r="X36" s="7">
        <v>34973.377</v>
      </c>
      <c r="Y36" s="7">
        <v>35569.118000000002</v>
      </c>
      <c r="Z36" s="7">
        <v>36002.868000000002</v>
      </c>
      <c r="AA36" s="7">
        <f>VLOOKUP("*Адыгея*",[1]итого!$1:$1048576,COLUMN(B37),0)</f>
        <v>36330</v>
      </c>
      <c r="AB36" s="7">
        <f>VLOOKUP("*Адыгея*",[1]итого!$1:$1048576,COLUMN(C37),0)</f>
        <v>36432</v>
      </c>
      <c r="AC36" s="7">
        <f>VLOOKUP("*Адыгея*",[1]итого!$1:$1048576,COLUMN(D37),0)</f>
        <v>37046</v>
      </c>
      <c r="AD36" s="7">
        <f>VLOOKUP("*Адыгея*",[1]итого!$1:$1048576,COLUMN(E37),0)</f>
        <v>37751</v>
      </c>
      <c r="AE36" s="7">
        <f>VLOOKUP("*Адыгея*",[1]итого!$1:$1048576,COLUMN(F37),0)</f>
        <v>38358</v>
      </c>
      <c r="AF36" s="7">
        <f>VLOOKUP("*Адыгея*",[1]итого!$1:$1048576,COLUMN(G37),0)</f>
        <v>38888</v>
      </c>
      <c r="AG36" s="7">
        <f>VLOOKUP("*Адыгея*",[1]итого!$1:$1048576,COLUMN(H37),0)</f>
        <v>39512</v>
      </c>
      <c r="AH36" s="7">
        <f>VLOOKUP("*Адыгея*",[1]итого!$1:$1048576,COLUMN(I37),0)</f>
        <v>40329</v>
      </c>
      <c r="AI36" s="7">
        <f>VLOOKUP("*Адыгея*",[1]итого!$1:$1048576,COLUMN(J37),0)</f>
        <v>40897</v>
      </c>
      <c r="AJ36" s="7">
        <f>VLOOKUP("*Адыгея*",[1]итого!$1:$1048576,COLUMN(K37),0)</f>
        <v>41452</v>
      </c>
      <c r="AK36" s="7">
        <f>VLOOKUP("*Адыгея*",[1]итого!$1:$1048576,COLUMN(L37),0)</f>
        <v>41898</v>
      </c>
      <c r="AL36" s="7">
        <f>VLOOKUP("*Адыгея*",[1]итого!$1:$1048576,COLUMN(M37),0)</f>
        <v>42595</v>
      </c>
      <c r="AM36" s="7">
        <f>VLOOKUP("*Адыгея*",[1]итого!$1:$1048576,COLUMN(N37),0)</f>
        <v>42913</v>
      </c>
      <c r="AN36" s="7">
        <f>VLOOKUP("*Адыгея*",[1]итого!$1:$1048576,COLUMN(O37),0)</f>
        <v>43371</v>
      </c>
      <c r="AO36" s="7">
        <f>VLOOKUP("*Адыгея*",[1]итого!$1:$1048576,COLUMN(P37),0)</f>
        <v>44063</v>
      </c>
      <c r="AP36" s="7">
        <f>VLOOKUP("*Адыгея*",[1]итого!$1:$1048576,COLUMN(Q37),0)</f>
        <v>43707</v>
      </c>
      <c r="AQ36" s="7">
        <f>VLOOKUP("*Адыгея*",[1]итого!$1:$1048576,COLUMN(R37),0)</f>
        <v>43612</v>
      </c>
      <c r="AR36" s="7">
        <f>VLOOKUP("*Адыгея*",[1]итого!$1:$1048576,COLUMN(S37),0)</f>
        <v>43858</v>
      </c>
      <c r="AS36" s="7">
        <f>VLOOKUP("*Адыгея*",[1]итого!$1:$1048576,COLUMN(T37),0)</f>
        <v>44341</v>
      </c>
      <c r="AT36" s="7">
        <f>VLOOKUP("*Адыгея*",[1]итого!$1:$1048576,COLUMN(U37),0)</f>
        <v>45114</v>
      </c>
      <c r="AU36" s="7">
        <f>VLOOKUP("*Адыгея*",[1]итого!$1:$1048576,COLUMN(V37),0)</f>
        <v>45813</v>
      </c>
      <c r="AV36" s="7">
        <f>VLOOKUP("*Адыгея*",[1]итого!$1:$1048576,COLUMN(W37),0)</f>
        <v>46525</v>
      </c>
      <c r="AW36" s="7">
        <f>VLOOKUP("*Адыгея*",[1]итого!$1:$1048576,COLUMN(X37),0)</f>
        <v>47053</v>
      </c>
      <c r="AX36" s="7">
        <f>VLOOKUP("*Адыгея*",[1]итого!$1:$1048576,COLUMN(Y37),0)</f>
        <v>47571</v>
      </c>
      <c r="AY36" s="7">
        <f>VLOOKUP("*Адыгея*",[1]итого!$1:$1048576,COLUMN(Z37),0)</f>
        <v>48131</v>
      </c>
      <c r="AZ36" s="7">
        <f>VLOOKUP("*Адыгея*",[1]итого!$1:$1048576,COLUMN(AA37),0)</f>
        <v>48699</v>
      </c>
      <c r="BA36" s="7">
        <f>VLOOKUP("*Адыгея*",[1]итого!$1:$1048576,COLUMN(AB37),0)</f>
        <v>49463</v>
      </c>
      <c r="BB36" s="7">
        <f>VLOOKUP("*Адыгея*",[1]итого!$1:$1048576,COLUMN(AC37),0)</f>
        <v>50438</v>
      </c>
      <c r="BC36" s="7">
        <f>VLOOKUP("*Адыгея*",[1]итого!$1:$1048576,COLUMN(AD37),0)</f>
        <v>51214</v>
      </c>
      <c r="BD36" s="7">
        <f>VLOOKUP("*Адыгея*",[1]итого!$1:$1048576,COLUMN(AE37),0)</f>
        <v>52404</v>
      </c>
      <c r="BE36" s="7">
        <f>VLOOKUP("*Адыгея*",[1]итого!$1:$1048576,COLUMN(AF37),0)</f>
        <v>53443</v>
      </c>
      <c r="BF36" s="7">
        <f>VLOOKUP("*Адыгея*",[1]итого!$1:$1048576,COLUMN(AG37),0)</f>
        <v>54768</v>
      </c>
      <c r="BG36" s="7">
        <f>VLOOKUP("*Адыгея*",[1]итого!$1:$1048576,COLUMN(AH37),0)</f>
        <v>55748</v>
      </c>
      <c r="BH36" s="7">
        <f>VLOOKUP("*Адыгея*",[1]итого!$1:$1048576,COLUMN(AI37),0)</f>
        <v>56750</v>
      </c>
      <c r="BI36" s="7">
        <f>VLOOKUP("*Адыгея*",[1]итого!$1:$1048576,COLUMN(AJ37),0)</f>
        <v>57629</v>
      </c>
      <c r="BJ36" s="7">
        <f>VLOOKUP("*Адыгея*",[1]итого!$1:$1048576,COLUMN(AK37),0)</f>
        <v>58799</v>
      </c>
      <c r="BK36" s="7">
        <f>VLOOKUP("*Адыгея*",[1]итого!$1:$1048576,COLUMN(AL37),0)</f>
        <v>59395</v>
      </c>
      <c r="BL36" s="7">
        <f>VLOOKUP("*Адыгея*",[1]итого!$1:$1048576,COLUMN(AM37),0)</f>
        <v>60572</v>
      </c>
      <c r="BM36" s="7">
        <f>VLOOKUP("*Адыгея*",[1]итого!$1:$1048576,COLUMN(AN37),0)</f>
        <v>60316</v>
      </c>
      <c r="BN36" s="7">
        <f>VLOOKUP("*Адыгея*",[1]итого!$1:$1048576,COLUMN(AO37),0)</f>
        <v>59714</v>
      </c>
      <c r="BO36" s="7">
        <f>VLOOKUP("*Адыгея*",[1]итого!$1:$1048576,COLUMN(AP37),0)</f>
        <v>59413</v>
      </c>
      <c r="BP36" s="7">
        <f>VLOOKUP("*Адыгея*",[1]итого!$1:$1048576,COLUMN(AQ37),0)</f>
        <v>59727</v>
      </c>
      <c r="BQ36" s="7">
        <f>VLOOKUP("*Адыгея*",[1]итого!$1:$1048576,COLUMN(AR37),0)</f>
        <v>60284</v>
      </c>
      <c r="BR36" s="7">
        <f>VLOOKUP("*Адыгея*",[1]итого!$1:$1048576,COLUMN(AS37),0)</f>
        <v>61165</v>
      </c>
      <c r="BS36" s="7">
        <f>VLOOKUP("*Адыгея*",[1]итого!$1:$1048576,COLUMN(AT37),0)</f>
        <v>62397</v>
      </c>
      <c r="BT36" s="7">
        <f>VLOOKUP("*Адыгея*",[1]итого!$1:$1048576,COLUMN(AU37),0)</f>
        <v>63435</v>
      </c>
      <c r="BU36" s="7">
        <f>VLOOKUP("*Адыгея*",[1]итого!$1:$1048576,COLUMN(AV37),0)</f>
        <v>65039</v>
      </c>
      <c r="BV36" s="7">
        <f>VLOOKUP("*Адыгея*",[1]итого!$1:$1048576,COLUMN(AW37),0)</f>
        <v>66709</v>
      </c>
      <c r="BW36" s="7">
        <f>VLOOKUP("*Адыгея*",[1]итого!$1:$1048576,COLUMN(AX37),0)</f>
        <v>67732</v>
      </c>
      <c r="BX36" s="7">
        <f>VLOOKUP("*Адыгея*",[1]итого!$1:$1048576,COLUMN(AY37),0)</f>
        <v>68780</v>
      </c>
      <c r="BY36" s="7">
        <f>VLOOKUP("*Адыгея*",[1]итого!$1:$1048576,COLUMN(AZ37),0)</f>
        <v>70259</v>
      </c>
      <c r="BZ36" s="7">
        <f>VLOOKUP("*Адыгея*",[1]итого!$1:$1048576,COLUMN(BA37),0)</f>
        <v>71846</v>
      </c>
      <c r="CA36" s="7">
        <f>VLOOKUP("*Адыгея*",[1]итого!$1:$1048576,COLUMN(BB37),0)</f>
        <v>73337</v>
      </c>
      <c r="CB36" s="7">
        <f>VLOOKUP("*Адыгея*",[1]итого!$1:$1048576,COLUMN(BC37),0)</f>
        <v>75110</v>
      </c>
      <c r="CC36" s="7">
        <f>VLOOKUP("*Адыгея*",[1]итого!$1:$1048576,COLUMN(BD37),0)</f>
        <v>77106</v>
      </c>
      <c r="CD36" s="7">
        <f>VLOOKUP("*Адыгея*",[1]итого!$1:$1048576,COLUMN(BE37),0)</f>
        <v>79684</v>
      </c>
      <c r="CE36" s="7">
        <f>VLOOKUP("*Адыгея*",[1]итого!$1:$1048576,COLUMN(BF37),0)</f>
        <v>82419</v>
      </c>
      <c r="CF36" s="7">
        <f>VLOOKUP("*Адыгея*",[1]итого!$1:$1048576,COLUMN(BG37),0)</f>
        <v>85018</v>
      </c>
      <c r="CG36" s="7">
        <f>VLOOKUP("*Адыгея*",[1]итого!$1:$1048576,COLUMN(BH37),0)</f>
        <v>87310</v>
      </c>
      <c r="CH36" s="7">
        <f>VLOOKUP("*Адыгея*",[1]итого!$1:$1048576,COLUMN(BI37),0)</f>
        <v>89064</v>
      </c>
      <c r="CI36" s="7">
        <f>VLOOKUP("*Адыгея*",[1]итого!$1:$1048576,COLUMN(BJ37),0)</f>
        <v>90495</v>
      </c>
      <c r="CJ36" s="7">
        <f>VLOOKUP("*Адыгея*",[1]итого!$1:$1048576,COLUMN(BK37),0)</f>
        <v>92000</v>
      </c>
      <c r="CK36" s="7">
        <f>VLOOKUP("*Адыгея*",[1]итого!$1:$1048576,COLUMN(BL37),0)</f>
        <v>93879</v>
      </c>
      <c r="CL36" s="7">
        <f>VLOOKUP("*Адыгея*",[1]итого!$1:$1048576,COLUMN(BM37),0)</f>
        <v>95863</v>
      </c>
      <c r="CM36" s="7">
        <f>VLOOKUP("*Адыгея*",[1]итого!$1:$1048576,COLUMN(BN37),0)</f>
        <v>97793</v>
      </c>
      <c r="CN36" s="7">
        <f>VLOOKUP("*Адыгея*",[1]итого!$1:$1048576,COLUMN(BO37),0)</f>
        <v>100012</v>
      </c>
      <c r="CO36" s="7">
        <f>VLOOKUP("*Адыгея*",[1]итого!$1:$1048576,COLUMN(BP37),0)</f>
        <v>100369</v>
      </c>
      <c r="CP36" s="7">
        <f>VLOOKUP("*Адыгея*",[1]итого!$1:$1048576,COLUMN(BQ37),0)</f>
        <v>102036</v>
      </c>
      <c r="CQ36" s="7">
        <f>VLOOKUP("*Адыгея*",[1]итого!$1:$1048576,COLUMN(BR37),0)</f>
        <v>103016</v>
      </c>
      <c r="CR36" s="7">
        <f>VLOOKUP("*Адыгея*",[1]итого!$1:$1048576,COLUMN(BS37),0)</f>
        <v>103347</v>
      </c>
      <c r="CS36" s="7">
        <f>VLOOKUP("*Адыгея*",[1]итого!$1:$1048576,COLUMN(BT37),0)</f>
        <v>100186</v>
      </c>
      <c r="CT36" s="7">
        <f>VLOOKUP("*Адыгея*",[1]итого!$1:$1048576,COLUMN(BU37),0)</f>
        <v>99195</v>
      </c>
      <c r="CU36" s="7">
        <f>VLOOKUP("*Адыгея*",[1]итого!$1:$1048576,COLUMN(BV37),0)</f>
        <v>100424</v>
      </c>
      <c r="CV36" s="7">
        <f>VLOOKUP("*Адыгея*",[1]итого!$1:$1048576,COLUMN(BW37),0)</f>
        <v>100199</v>
      </c>
      <c r="CW36" s="7">
        <f>VLOOKUP("*Адыгея*",[1]итого!$1:$1048576,COLUMN(BX37),0)</f>
        <v>100394</v>
      </c>
      <c r="CX36" s="7">
        <f>VLOOKUP("*Адыгея*",[1]итого!$1:$1048576,COLUMN(BY37),0)</f>
        <v>100515</v>
      </c>
      <c r="CY36" s="7">
        <f>VLOOKUP("*Адыгея*",[1]итого!$1:$1048576,COLUMN(BZ37),0)</f>
        <v>100843</v>
      </c>
      <c r="CZ36" s="7">
        <f>VLOOKUP("*Адыгея*",[1]итого!$1:$1048576,COLUMN(CA37),0)</f>
        <v>101451</v>
      </c>
      <c r="DA36" s="7">
        <f>VLOOKUP("*Адыгея*",[1]итого!$1:$1048576,COLUMN(CB37),0)</f>
        <v>102346</v>
      </c>
      <c r="DB36" s="7">
        <f>VLOOKUP("*Адыгея*",[1]итого!$1:$1048576,COLUMN(CC37),0)</f>
        <v>103333</v>
      </c>
      <c r="DC36" s="7">
        <f>VLOOKUP("*Адыгея*",[1]итого!$1:$1048576,COLUMN(CD37),0)</f>
        <v>104286</v>
      </c>
      <c r="DD36" s="7">
        <f>VLOOKUP("*Адыгея*",[1]итого!$1:$1048576,COLUMN(CE37),0)</f>
        <v>105249</v>
      </c>
      <c r="DE36" s="7">
        <f>VLOOKUP("*Адыгея*",[1]итого!$1:$1048576,COLUMN(CF37),0)</f>
        <v>105970</v>
      </c>
      <c r="DF36" s="7">
        <f>VLOOKUP("*Адыгея*",[1]итого!$1:$1048576,COLUMN(CG37),0)</f>
        <v>107968</v>
      </c>
    </row>
    <row r="37" spans="1:110" x14ac:dyDescent="0.25">
      <c r="A37" s="8" t="s">
        <v>33</v>
      </c>
      <c r="B37" s="7">
        <v>20644.878000000001</v>
      </c>
      <c r="C37" s="7">
        <v>20532.365000000002</v>
      </c>
      <c r="D37" s="7">
        <v>20484.129000000001</v>
      </c>
      <c r="E37" s="7">
        <v>20574.262999999999</v>
      </c>
      <c r="F37" s="7">
        <v>20649.414000000001</v>
      </c>
      <c r="G37" s="7">
        <v>20758.116999999998</v>
      </c>
      <c r="H37" s="7">
        <v>21037.448</v>
      </c>
      <c r="I37" s="7">
        <v>21262.614000000001</v>
      </c>
      <c r="J37" s="7">
        <v>21542.527999999998</v>
      </c>
      <c r="K37" s="7">
        <v>21863.844000000001</v>
      </c>
      <c r="L37" s="7">
        <v>22155.370999999999</v>
      </c>
      <c r="M37" s="7">
        <v>22498.254000000001</v>
      </c>
      <c r="N37" s="7">
        <v>22883.16</v>
      </c>
      <c r="O37" s="7">
        <v>23363.021000000001</v>
      </c>
      <c r="P37" s="7">
        <v>23536.901999999998</v>
      </c>
      <c r="Q37" s="7">
        <v>23861.144</v>
      </c>
      <c r="R37" s="7">
        <v>24309.716</v>
      </c>
      <c r="S37" s="7">
        <v>24718.984</v>
      </c>
      <c r="T37" s="7">
        <v>25240.959999999999</v>
      </c>
      <c r="U37" s="7">
        <v>25807.707999999999</v>
      </c>
      <c r="V37" s="7">
        <v>26464.702000000001</v>
      </c>
      <c r="W37" s="7">
        <v>26981.023000000001</v>
      </c>
      <c r="X37" s="7">
        <v>27388.190999999999</v>
      </c>
      <c r="Y37" s="7">
        <v>27995.821</v>
      </c>
      <c r="Z37" s="7">
        <v>28664.303</v>
      </c>
      <c r="AA37" s="7">
        <f>VLOOKUP("*Калмыкия*",[1]итого!$1:$1048576,COLUMN(B38),0)</f>
        <v>28894</v>
      </c>
      <c r="AB37" s="7">
        <f>VLOOKUP("*Калмыкия*",[1]итого!$1:$1048576,COLUMN(C38),0)</f>
        <v>29216</v>
      </c>
      <c r="AC37" s="7">
        <f>VLOOKUP("*Калмыкия*",[1]итого!$1:$1048576,COLUMN(D38),0)</f>
        <v>29731</v>
      </c>
      <c r="AD37" s="7">
        <f>VLOOKUP("*Калмыкия*",[1]итого!$1:$1048576,COLUMN(E38),0)</f>
        <v>30289</v>
      </c>
      <c r="AE37" s="7">
        <f>VLOOKUP("*Калмыкия*",[1]итого!$1:$1048576,COLUMN(F38),0)</f>
        <v>30890</v>
      </c>
      <c r="AF37" s="7">
        <f>VLOOKUP("*Калмыкия*",[1]итого!$1:$1048576,COLUMN(G38),0)</f>
        <v>31425</v>
      </c>
      <c r="AG37" s="7">
        <f>VLOOKUP("*Калмыкия*",[1]итого!$1:$1048576,COLUMN(H38),0)</f>
        <v>31972</v>
      </c>
      <c r="AH37" s="7">
        <f>VLOOKUP("*Калмыкия*",[1]итого!$1:$1048576,COLUMN(I38),0)</f>
        <v>32593</v>
      </c>
      <c r="AI37" s="7">
        <f>VLOOKUP("*Калмыкия*",[1]итого!$1:$1048576,COLUMN(J38),0)</f>
        <v>33288</v>
      </c>
      <c r="AJ37" s="7">
        <f>VLOOKUP("*Калмыкия*",[1]итого!$1:$1048576,COLUMN(K38),0)</f>
        <v>33564</v>
      </c>
      <c r="AK37" s="7">
        <f>VLOOKUP("*Калмыкия*",[1]итого!$1:$1048576,COLUMN(L38),0)</f>
        <v>34079</v>
      </c>
      <c r="AL37" s="7">
        <f>VLOOKUP("*Калмыкия*",[1]итого!$1:$1048576,COLUMN(M38),0)</f>
        <v>34328</v>
      </c>
      <c r="AM37" s="7">
        <f>VLOOKUP("*Калмыкия*",[1]итого!$1:$1048576,COLUMN(N38),0)</f>
        <v>34610</v>
      </c>
      <c r="AN37" s="7">
        <f>VLOOKUP("*Калмыкия*",[1]итого!$1:$1048576,COLUMN(O38),0)</f>
        <v>34898</v>
      </c>
      <c r="AO37" s="7">
        <f>VLOOKUP("*Калмыкия*",[1]итого!$1:$1048576,COLUMN(P38),0)</f>
        <v>35372</v>
      </c>
      <c r="AP37" s="7">
        <f>VLOOKUP("*Калмыкия*",[1]итого!$1:$1048576,COLUMN(Q38),0)</f>
        <v>35014</v>
      </c>
      <c r="AQ37" s="7">
        <f>VLOOKUP("*Калмыкия*",[1]итого!$1:$1048576,COLUMN(R38),0)</f>
        <v>34881</v>
      </c>
      <c r="AR37" s="7">
        <f>VLOOKUP("*Калмыкия*",[1]итого!$1:$1048576,COLUMN(S38),0)</f>
        <v>35110</v>
      </c>
      <c r="AS37" s="7">
        <f>VLOOKUP("*Калмыкия*",[1]итого!$1:$1048576,COLUMN(T38),0)</f>
        <v>35693</v>
      </c>
      <c r="AT37" s="7">
        <f>VLOOKUP("*Калмыкия*",[1]итого!$1:$1048576,COLUMN(U38),0)</f>
        <v>36496</v>
      </c>
      <c r="AU37" s="7">
        <f>VLOOKUP("*Калмыкия*",[1]итого!$1:$1048576,COLUMN(V38),0)</f>
        <v>37223</v>
      </c>
      <c r="AV37" s="7">
        <f>VLOOKUP("*Калмыкия*",[1]итого!$1:$1048576,COLUMN(W38),0)</f>
        <v>38030</v>
      </c>
      <c r="AW37" s="7">
        <f>VLOOKUP("*Калмыкия*",[1]итого!$1:$1048576,COLUMN(X38),0)</f>
        <v>38634</v>
      </c>
      <c r="AX37" s="7">
        <f>VLOOKUP("*Калмыкия*",[1]итого!$1:$1048576,COLUMN(Y38),0)</f>
        <v>39118</v>
      </c>
      <c r="AY37" s="7">
        <f>VLOOKUP("*Калмыкия*",[1]итого!$1:$1048576,COLUMN(Z38),0)</f>
        <v>39452</v>
      </c>
      <c r="AZ37" s="7">
        <f>VLOOKUP("*Калмыкия*",[1]итого!$1:$1048576,COLUMN(AA38),0)</f>
        <v>39852</v>
      </c>
      <c r="BA37" s="7">
        <f>VLOOKUP("*Калмыкия*",[1]итого!$1:$1048576,COLUMN(AB38),0)</f>
        <v>40397</v>
      </c>
      <c r="BB37" s="7">
        <f>VLOOKUP("*Калмыкия*",[1]итого!$1:$1048576,COLUMN(AC38),0)</f>
        <v>41189</v>
      </c>
      <c r="BC37" s="7">
        <f>VLOOKUP("*Калмыкия*",[1]итого!$1:$1048576,COLUMN(AD38),0)</f>
        <v>42007</v>
      </c>
      <c r="BD37" s="7">
        <f>VLOOKUP("*Калмыкия*",[1]итого!$1:$1048576,COLUMN(AE38),0)</f>
        <v>43205</v>
      </c>
      <c r="BE37" s="7">
        <f>VLOOKUP("*Калмыкия*",[1]итого!$1:$1048576,COLUMN(AF38),0)</f>
        <v>44020</v>
      </c>
      <c r="BF37" s="7">
        <f>VLOOKUP("*Калмыкия*",[1]итого!$1:$1048576,COLUMN(AG38),0)</f>
        <v>44938</v>
      </c>
      <c r="BG37" s="7">
        <f>VLOOKUP("*Калмыкия*",[1]итого!$1:$1048576,COLUMN(AH38),0)</f>
        <v>45879</v>
      </c>
      <c r="BH37" s="7">
        <f>VLOOKUP("*Калмыкия*",[1]итого!$1:$1048576,COLUMN(AI38),0)</f>
        <v>46791</v>
      </c>
      <c r="BI37" s="7">
        <f>VLOOKUP("*Калмыкия*",[1]итого!$1:$1048576,COLUMN(AJ38),0)</f>
        <v>47402</v>
      </c>
      <c r="BJ37" s="7">
        <f>VLOOKUP("*Калмыкия*",[1]итого!$1:$1048576,COLUMN(AK38),0)</f>
        <v>48325</v>
      </c>
      <c r="BK37" s="7">
        <f>VLOOKUP("*Калмыкия*",[1]итого!$1:$1048576,COLUMN(AL38),0)</f>
        <v>48818</v>
      </c>
      <c r="BL37" s="7">
        <f>VLOOKUP("*Калмыкия*",[1]итого!$1:$1048576,COLUMN(AM38),0)</f>
        <v>49609</v>
      </c>
      <c r="BM37" s="7">
        <f>VLOOKUP("*Калмыкия*",[1]итого!$1:$1048576,COLUMN(AN38),0)</f>
        <v>49863</v>
      </c>
      <c r="BN37" s="7">
        <f>VLOOKUP("*Калмыкия*",[1]итого!$1:$1048576,COLUMN(AO38),0)</f>
        <v>49447</v>
      </c>
      <c r="BO37" s="7">
        <f>VLOOKUP("*Калмыкия*",[1]итого!$1:$1048576,COLUMN(AP38),0)</f>
        <v>49146</v>
      </c>
      <c r="BP37" s="7">
        <f>VLOOKUP("*Калмыкия*",[1]итого!$1:$1048576,COLUMN(AQ38),0)</f>
        <v>49227</v>
      </c>
      <c r="BQ37" s="7">
        <f>VLOOKUP("*Калмыкия*",[1]итого!$1:$1048576,COLUMN(AR38),0)</f>
        <v>49683</v>
      </c>
      <c r="BR37" s="7">
        <f>VLOOKUP("*Калмыкия*",[1]итого!$1:$1048576,COLUMN(AS38),0)</f>
        <v>50338</v>
      </c>
      <c r="BS37" s="7">
        <f>VLOOKUP("*Калмыкия*",[1]итого!$1:$1048576,COLUMN(AT38),0)</f>
        <v>51558</v>
      </c>
      <c r="BT37" s="7">
        <f>VLOOKUP("*Калмыкия*",[1]итого!$1:$1048576,COLUMN(AU38),0)</f>
        <v>52442</v>
      </c>
      <c r="BU37" s="7">
        <f>VLOOKUP("*Калмыкия*",[1]итого!$1:$1048576,COLUMN(AV38),0)</f>
        <v>53466</v>
      </c>
      <c r="BV37" s="7">
        <f>VLOOKUP("*Калмыкия*",[1]итого!$1:$1048576,COLUMN(AW38),0)</f>
        <v>54650</v>
      </c>
      <c r="BW37" s="7">
        <f>VLOOKUP("*Калмыкия*",[1]итого!$1:$1048576,COLUMN(AX38),0)</f>
        <v>55159</v>
      </c>
      <c r="BX37" s="7">
        <f>VLOOKUP("*Калмыкия*",[1]итого!$1:$1048576,COLUMN(AY38),0)</f>
        <v>55872</v>
      </c>
      <c r="BY37" s="7">
        <f>VLOOKUP("*Калмыкия*",[1]итого!$1:$1048576,COLUMN(AZ38),0)</f>
        <v>57120</v>
      </c>
      <c r="BZ37" s="7">
        <f>VLOOKUP("*Калмыкия*",[1]итого!$1:$1048576,COLUMN(BA38),0)</f>
        <v>58442</v>
      </c>
      <c r="CA37" s="7">
        <f>VLOOKUP("*Калмыкия*",[1]итого!$1:$1048576,COLUMN(BB38),0)</f>
        <v>59671</v>
      </c>
      <c r="CB37" s="7">
        <f>VLOOKUP("*Калмыкия*",[1]итого!$1:$1048576,COLUMN(BC38),0)</f>
        <v>61498</v>
      </c>
      <c r="CC37" s="7">
        <f>VLOOKUP("*Калмыкия*",[1]итого!$1:$1048576,COLUMN(BD38),0)</f>
        <v>63129</v>
      </c>
      <c r="CD37" s="7">
        <f>VLOOKUP("*Калмыкия*",[1]итого!$1:$1048576,COLUMN(BE38),0)</f>
        <v>66018</v>
      </c>
      <c r="CE37" s="7">
        <f>VLOOKUP("*Калмыкия*",[1]итого!$1:$1048576,COLUMN(BF38),0)</f>
        <v>68944</v>
      </c>
      <c r="CF37" s="7">
        <f>VLOOKUP("*Калмыкия*",[1]итого!$1:$1048576,COLUMN(BG38),0)</f>
        <v>71432</v>
      </c>
      <c r="CG37" s="7">
        <f>VLOOKUP("*Калмыкия*",[1]итого!$1:$1048576,COLUMN(BH38),0)</f>
        <v>73717</v>
      </c>
      <c r="CH37" s="7">
        <f>VLOOKUP("*Калмыкия*",[1]итого!$1:$1048576,COLUMN(BI38),0)</f>
        <v>75264</v>
      </c>
      <c r="CI37" s="7">
        <f>VLOOKUP("*Калмыкия*",[1]итого!$1:$1048576,COLUMN(BJ38),0)</f>
        <v>76345</v>
      </c>
      <c r="CJ37" s="7">
        <f>VLOOKUP("*Калмыкия*",[1]итого!$1:$1048576,COLUMN(BK38),0)</f>
        <v>77459</v>
      </c>
      <c r="CK37" s="7">
        <f>VLOOKUP("*Калмыкия*",[1]итого!$1:$1048576,COLUMN(BL38),0)</f>
        <v>79464</v>
      </c>
      <c r="CL37" s="7">
        <f>VLOOKUP("*Калмыкия*",[1]итого!$1:$1048576,COLUMN(BM38),0)</f>
        <v>81016</v>
      </c>
      <c r="CM37" s="7">
        <f>VLOOKUP("*Калмыкия*",[1]итого!$1:$1048576,COLUMN(BN38),0)</f>
        <v>82833</v>
      </c>
      <c r="CN37" s="7">
        <f>VLOOKUP("*Калмыкия*",[1]итого!$1:$1048576,COLUMN(BO38),0)</f>
        <v>85725</v>
      </c>
      <c r="CO37" s="7">
        <f>VLOOKUP("*Калмыкия*",[1]итого!$1:$1048576,COLUMN(BP38),0)</f>
        <v>85680</v>
      </c>
      <c r="CP37" s="7">
        <f>VLOOKUP("*Калмыкия*",[1]итого!$1:$1048576,COLUMN(BQ38),0)</f>
        <v>87655</v>
      </c>
      <c r="CQ37" s="7">
        <f>VLOOKUP("*Калмыкия*",[1]итого!$1:$1048576,COLUMN(BR38),0)</f>
        <v>88321</v>
      </c>
      <c r="CR37" s="7">
        <f>VLOOKUP("*Калмыкия*",[1]итого!$1:$1048576,COLUMN(BS38),0)</f>
        <v>87745</v>
      </c>
      <c r="CS37" s="7">
        <f>VLOOKUP("*Калмыкия*",[1]итого!$1:$1048576,COLUMN(BT38),0)</f>
        <v>84219</v>
      </c>
      <c r="CT37" s="7">
        <f>VLOOKUP("*Калмыкия*",[1]итого!$1:$1048576,COLUMN(BU38),0)</f>
        <v>83350</v>
      </c>
      <c r="CU37" s="7">
        <f>VLOOKUP("*Калмыкия*",[1]итого!$1:$1048576,COLUMN(BV38),0)</f>
        <v>83759</v>
      </c>
      <c r="CV37" s="7">
        <f>VLOOKUP("*Калмыкия*",[1]итого!$1:$1048576,COLUMN(BW38),0)</f>
        <v>83600</v>
      </c>
      <c r="CW37" s="7">
        <f>VLOOKUP("*Калмыкия*",[1]итого!$1:$1048576,COLUMN(BX38),0)</f>
        <v>84360</v>
      </c>
      <c r="CX37" s="7">
        <f>VLOOKUP("*Калмыкия*",[1]итого!$1:$1048576,COLUMN(BY38),0)</f>
        <v>84595</v>
      </c>
      <c r="CY37" s="7">
        <f>VLOOKUP("*Калмыкия*",[1]итого!$1:$1048576,COLUMN(BZ38),0)</f>
        <v>85276</v>
      </c>
      <c r="CZ37" s="7">
        <f>VLOOKUP("*Калмыкия*",[1]итого!$1:$1048576,COLUMN(CA38),0)</f>
        <v>85877</v>
      </c>
      <c r="DA37" s="7">
        <f>VLOOKUP("*Калмыкия*",[1]итого!$1:$1048576,COLUMN(CB38),0)</f>
        <v>87032</v>
      </c>
      <c r="DB37" s="7">
        <f>VLOOKUP("*Калмыкия*",[1]итого!$1:$1048576,COLUMN(CC38),0)</f>
        <v>88320</v>
      </c>
      <c r="DC37" s="7">
        <f>VLOOKUP("*Калмыкия*",[1]итого!$1:$1048576,COLUMN(CD38),0)</f>
        <v>89343</v>
      </c>
      <c r="DD37" s="7">
        <f>VLOOKUP("*Калмыкия*",[1]итого!$1:$1048576,COLUMN(CE38),0)</f>
        <v>90630</v>
      </c>
      <c r="DE37" s="7">
        <f>VLOOKUP("*Калмыкия*",[1]итого!$1:$1048576,COLUMN(CF38),0)</f>
        <v>91857</v>
      </c>
      <c r="DF37" s="7">
        <f>VLOOKUP("*Калмыкия*",[1]итого!$1:$1048576,COLUMN(CG38),0)</f>
        <v>93795</v>
      </c>
    </row>
    <row r="38" spans="1:110" x14ac:dyDescent="0.25">
      <c r="A38" s="8" t="s">
        <v>34</v>
      </c>
      <c r="B38" s="7">
        <v>11057.008</v>
      </c>
      <c r="C38" s="7">
        <v>10771.244000000001</v>
      </c>
      <c r="D38" s="7">
        <v>10961.66</v>
      </c>
      <c r="E38" s="7">
        <v>11344.082</v>
      </c>
      <c r="F38" s="7">
        <v>11721.293</v>
      </c>
      <c r="G38" s="7">
        <v>12436.44</v>
      </c>
      <c r="H38" s="7">
        <v>13153.272000000001</v>
      </c>
      <c r="I38" s="7">
        <v>13557.516</v>
      </c>
      <c r="J38" s="7">
        <v>14109.522999999999</v>
      </c>
      <c r="K38" s="7">
        <v>14686.415000000001</v>
      </c>
      <c r="L38" s="7">
        <v>15358.709000000001</v>
      </c>
      <c r="M38" s="7">
        <v>15795.552</v>
      </c>
      <c r="N38" s="7">
        <v>16441.984</v>
      </c>
      <c r="O38" s="7">
        <v>16884.101999999999</v>
      </c>
      <c r="P38" s="7">
        <v>17425.258999999998</v>
      </c>
      <c r="Q38" s="7">
        <v>18141.201000000001</v>
      </c>
      <c r="R38" s="7">
        <v>19453.352999999999</v>
      </c>
      <c r="S38" s="7">
        <v>20940.042000000001</v>
      </c>
      <c r="T38" s="7">
        <v>21987.601999999999</v>
      </c>
      <c r="U38" s="7">
        <v>23033.850999999999</v>
      </c>
      <c r="V38" s="7">
        <v>24336.761999999999</v>
      </c>
      <c r="W38" s="7">
        <v>25556.89</v>
      </c>
      <c r="X38" s="7">
        <v>26977.399000000001</v>
      </c>
      <c r="Y38" s="7">
        <v>28275.806</v>
      </c>
      <c r="Z38" s="7">
        <v>29431.796999999999</v>
      </c>
      <c r="AA38" s="7">
        <f>VLOOKUP("*Крым*",[1]итого!$1:$1048576,COLUMN(B39),0)</f>
        <v>29604</v>
      </c>
      <c r="AB38" s="7">
        <f>VLOOKUP("*Крым*",[1]итого!$1:$1048576,COLUMN(C39),0)</f>
        <v>30685</v>
      </c>
      <c r="AC38" s="7">
        <f>VLOOKUP("*Крым*",[1]итого!$1:$1048576,COLUMN(D39),0)</f>
        <v>32296</v>
      </c>
      <c r="AD38" s="7">
        <f>VLOOKUP("*Крым*",[1]итого!$1:$1048576,COLUMN(E39),0)</f>
        <v>33998</v>
      </c>
      <c r="AE38" s="7">
        <f>VLOOKUP("*Крым*",[1]итого!$1:$1048576,COLUMN(F39),0)</f>
        <v>35483</v>
      </c>
      <c r="AF38" s="7">
        <f>VLOOKUP("*Крым*",[1]итого!$1:$1048576,COLUMN(G39),0)</f>
        <v>36722</v>
      </c>
      <c r="AG38" s="7">
        <f>VLOOKUP("*Крым*",[1]итого!$1:$1048576,COLUMN(H39),0)</f>
        <v>37903</v>
      </c>
      <c r="AH38" s="7">
        <f>VLOOKUP("*Крым*",[1]итого!$1:$1048576,COLUMN(I39),0)</f>
        <v>39023</v>
      </c>
      <c r="AI38" s="7">
        <f>VLOOKUP("*Крым*",[1]итого!$1:$1048576,COLUMN(J39),0)</f>
        <v>40352</v>
      </c>
      <c r="AJ38" s="7">
        <f>VLOOKUP("*Крым*",[1]итого!$1:$1048576,COLUMN(K39),0)</f>
        <v>41812</v>
      </c>
      <c r="AK38" s="7">
        <f>VLOOKUP("*Крым*",[1]итого!$1:$1048576,COLUMN(L39),0)</f>
        <v>43259</v>
      </c>
      <c r="AL38" s="7">
        <f>VLOOKUP("*Крым*",[1]итого!$1:$1048576,COLUMN(M39),0)</f>
        <v>44501</v>
      </c>
      <c r="AM38" s="7">
        <f>VLOOKUP("*Крым*",[1]итого!$1:$1048576,COLUMN(N39),0)</f>
        <v>45274</v>
      </c>
      <c r="AN38" s="7">
        <f>VLOOKUP("*Крым*",[1]итого!$1:$1048576,COLUMN(O39),0)</f>
        <v>46465</v>
      </c>
      <c r="AO38" s="7">
        <f>VLOOKUP("*Крым*",[1]итого!$1:$1048576,COLUMN(P39),0)</f>
        <v>48049</v>
      </c>
      <c r="AP38" s="7">
        <f>VLOOKUP("*Крым*",[1]итого!$1:$1048576,COLUMN(Q39),0)</f>
        <v>47781</v>
      </c>
      <c r="AQ38" s="7">
        <f>VLOOKUP("*Крым*",[1]итого!$1:$1048576,COLUMN(R39),0)</f>
        <v>48312</v>
      </c>
      <c r="AR38" s="7">
        <f>VLOOKUP("*Крым*",[1]итого!$1:$1048576,COLUMN(S39),0)</f>
        <v>49860</v>
      </c>
      <c r="AS38" s="7">
        <f>VLOOKUP("*Крым*",[1]итого!$1:$1048576,COLUMN(T39),0)</f>
        <v>51332</v>
      </c>
      <c r="AT38" s="7">
        <f>VLOOKUP("*Крым*",[1]итого!$1:$1048576,COLUMN(U39),0)</f>
        <v>53035</v>
      </c>
      <c r="AU38" s="7">
        <f>VLOOKUP("*Крым*",[1]итого!$1:$1048576,COLUMN(V39),0)</f>
        <v>54773</v>
      </c>
      <c r="AV38" s="7">
        <f>VLOOKUP("*Крым*",[1]итого!$1:$1048576,COLUMN(W39),0)</f>
        <v>56782</v>
      </c>
      <c r="AW38" s="7">
        <f>VLOOKUP("*Крым*",[1]итого!$1:$1048576,COLUMN(X39),0)</f>
        <v>58857</v>
      </c>
      <c r="AX38" s="7">
        <f>VLOOKUP("*Крым*",[1]итого!$1:$1048576,COLUMN(Y39),0)</f>
        <v>60516</v>
      </c>
      <c r="AY38" s="7">
        <f>VLOOKUP("*Крым*",[1]итого!$1:$1048576,COLUMN(Z39),0)</f>
        <v>61565</v>
      </c>
      <c r="AZ38" s="7">
        <f>VLOOKUP("*Крым*",[1]итого!$1:$1048576,COLUMN(AA39),0)</f>
        <v>63223</v>
      </c>
      <c r="BA38" s="7">
        <f>VLOOKUP("*Крым*",[1]итого!$1:$1048576,COLUMN(AB39),0)</f>
        <v>65595</v>
      </c>
      <c r="BB38" s="7">
        <f>VLOOKUP("*Крым*",[1]итого!$1:$1048576,COLUMN(AC39),0)</f>
        <v>68396</v>
      </c>
      <c r="BC38" s="7">
        <f>VLOOKUP("*Крым*",[1]итого!$1:$1048576,COLUMN(AD39),0)</f>
        <v>71018</v>
      </c>
      <c r="BD38" s="7">
        <f>VLOOKUP("*Крым*",[1]итого!$1:$1048576,COLUMN(AE39),0)</f>
        <v>73556</v>
      </c>
      <c r="BE38" s="7">
        <f>VLOOKUP("*Крым*",[1]итого!$1:$1048576,COLUMN(AF39),0)</f>
        <v>75817</v>
      </c>
      <c r="BF38" s="7">
        <f>VLOOKUP("*Крым*",[1]итого!$1:$1048576,COLUMN(AG39),0)</f>
        <v>77901</v>
      </c>
      <c r="BG38" s="7">
        <f>VLOOKUP("*Крым*",[1]итого!$1:$1048576,COLUMN(AH39),0)</f>
        <v>79980</v>
      </c>
      <c r="BH38" s="7">
        <f>VLOOKUP("*Крым*",[1]итого!$1:$1048576,COLUMN(AI39),0)</f>
        <v>82359</v>
      </c>
      <c r="BI38" s="7">
        <f>VLOOKUP("*Крым*",[1]итого!$1:$1048576,COLUMN(AJ39),0)</f>
        <v>84723</v>
      </c>
      <c r="BJ38" s="7">
        <f>VLOOKUP("*Крым*",[1]итого!$1:$1048576,COLUMN(AK39),0)</f>
        <v>87788</v>
      </c>
      <c r="BK38" s="7">
        <f>VLOOKUP("*Крым*",[1]итого!$1:$1048576,COLUMN(AL39),0)</f>
        <v>89362</v>
      </c>
      <c r="BL38" s="7">
        <f>VLOOKUP("*Крым*",[1]итого!$1:$1048576,COLUMN(AM39),0)</f>
        <v>91501</v>
      </c>
      <c r="BM38" s="7">
        <f>VLOOKUP("*Крым*",[1]итого!$1:$1048576,COLUMN(AN39),0)</f>
        <v>91675</v>
      </c>
      <c r="BN38" s="7">
        <f>VLOOKUP("*Крым*",[1]итого!$1:$1048576,COLUMN(AO39),0)</f>
        <v>91306</v>
      </c>
      <c r="BO38" s="7">
        <f>VLOOKUP("*Крым*",[1]итого!$1:$1048576,COLUMN(AP39),0)</f>
        <v>91297</v>
      </c>
      <c r="BP38" s="7">
        <f>VLOOKUP("*Крым*",[1]итого!$1:$1048576,COLUMN(AQ39),0)</f>
        <v>91693</v>
      </c>
      <c r="BQ38" s="7">
        <f>VLOOKUP("*Крым*",[1]итого!$1:$1048576,COLUMN(AR39),0)</f>
        <v>92497</v>
      </c>
      <c r="BR38" s="7">
        <f>VLOOKUP("*Крым*",[1]итого!$1:$1048576,COLUMN(AS39),0)</f>
        <v>93933</v>
      </c>
      <c r="BS38" s="7">
        <f>VLOOKUP("*Крым*",[1]итого!$1:$1048576,COLUMN(AT39),0)</f>
        <v>95838</v>
      </c>
      <c r="BT38" s="7">
        <f>VLOOKUP("*Крым*",[1]итого!$1:$1048576,COLUMN(AU39),0)</f>
        <v>97111</v>
      </c>
      <c r="BU38" s="7">
        <f>VLOOKUP("*Крым*",[1]итого!$1:$1048576,COLUMN(AV39),0)</f>
        <v>98491</v>
      </c>
      <c r="BV38" s="7">
        <f>VLOOKUP("*Крым*",[1]итого!$1:$1048576,COLUMN(AW39),0)</f>
        <v>100161</v>
      </c>
      <c r="BW38" s="7">
        <f>VLOOKUP("*Крым*",[1]итого!$1:$1048576,COLUMN(AX39),0)</f>
        <v>101287</v>
      </c>
      <c r="BX38" s="7">
        <f>VLOOKUP("*Крым*",[1]итого!$1:$1048576,COLUMN(AY39),0)</f>
        <v>102607</v>
      </c>
      <c r="BY38" s="7">
        <f>VLOOKUP("*Крым*",[1]итого!$1:$1048576,COLUMN(AZ39),0)</f>
        <v>105118</v>
      </c>
      <c r="BZ38" s="7">
        <f>VLOOKUP("*Крым*",[1]итого!$1:$1048576,COLUMN(BA39),0)</f>
        <v>108633</v>
      </c>
      <c r="CA38" s="7">
        <f>VLOOKUP("*Крым*",[1]итого!$1:$1048576,COLUMN(BB39),0)</f>
        <v>112220</v>
      </c>
      <c r="CB38" s="7">
        <f>VLOOKUP("*Крым*",[1]итого!$1:$1048576,COLUMN(BC39),0)</f>
        <v>115082</v>
      </c>
      <c r="CC38" s="7">
        <f>VLOOKUP("*Крым*",[1]итого!$1:$1048576,COLUMN(BD39),0)</f>
        <v>117728</v>
      </c>
      <c r="CD38" s="7">
        <f>VLOOKUP("*Крым*",[1]итого!$1:$1048576,COLUMN(BE39),0)</f>
        <v>121344</v>
      </c>
      <c r="CE38" s="7">
        <f>VLOOKUP("*Крым*",[1]итого!$1:$1048576,COLUMN(BF39),0)</f>
        <v>125433</v>
      </c>
      <c r="CF38" s="7">
        <f>VLOOKUP("*Крым*",[1]итого!$1:$1048576,COLUMN(BG39),0)</f>
        <v>129000</v>
      </c>
      <c r="CG38" s="7">
        <f>VLOOKUP("*Крым*",[1]итого!$1:$1048576,COLUMN(BH39),0)</f>
        <v>132498</v>
      </c>
      <c r="CH38" s="7">
        <f>VLOOKUP("*Крым*",[1]итого!$1:$1048576,COLUMN(BI39),0)</f>
        <v>135040</v>
      </c>
      <c r="CI38" s="7">
        <f>VLOOKUP("*Крым*",[1]итого!$1:$1048576,COLUMN(BJ39),0)</f>
        <v>136565</v>
      </c>
      <c r="CJ38" s="7">
        <f>VLOOKUP("*Крым*",[1]итого!$1:$1048576,COLUMN(BK39),0)</f>
        <v>138182</v>
      </c>
      <c r="CK38" s="7">
        <f>VLOOKUP("*Крым*",[1]итого!$1:$1048576,COLUMN(BL39),0)</f>
        <v>140922</v>
      </c>
      <c r="CL38" s="7">
        <f>VLOOKUP("*Крым*",[1]итого!$1:$1048576,COLUMN(BM39),0)</f>
        <v>144063</v>
      </c>
      <c r="CM38" s="7">
        <f>VLOOKUP("*Крым*",[1]итого!$1:$1048576,COLUMN(BN39),0)</f>
        <v>147401</v>
      </c>
      <c r="CN38" s="7">
        <f>VLOOKUP("*Крым*",[1]итого!$1:$1048576,COLUMN(BO39),0)</f>
        <v>151546</v>
      </c>
      <c r="CO38" s="7">
        <f>VLOOKUP("*Крым*",[1]итого!$1:$1048576,COLUMN(BP39),0)</f>
        <v>152490</v>
      </c>
      <c r="CP38" s="7">
        <f>VLOOKUP("*Крым*",[1]итого!$1:$1048576,COLUMN(BQ39),0)</f>
        <v>154633</v>
      </c>
      <c r="CQ38" s="7">
        <f>VLOOKUP("*Крым*",[1]итого!$1:$1048576,COLUMN(BR39),0)</f>
        <v>155628</v>
      </c>
      <c r="CR38" s="7">
        <f>VLOOKUP("*Крым*",[1]итого!$1:$1048576,COLUMN(BS39),0)</f>
        <v>155703</v>
      </c>
      <c r="CS38" s="7">
        <f>VLOOKUP("*Крым*",[1]итого!$1:$1048576,COLUMN(BT39),0)</f>
        <v>164288</v>
      </c>
      <c r="CT38" s="7">
        <f>VLOOKUP("*Крым*",[1]итого!$1:$1048576,COLUMN(BU39),0)</f>
        <v>164394</v>
      </c>
      <c r="CU38" s="7">
        <f>VLOOKUP("*Крым*",[1]итого!$1:$1048576,COLUMN(BV39),0)</f>
        <v>189305</v>
      </c>
      <c r="CV38" s="7">
        <f>VLOOKUP("*Крым*",[1]итого!$1:$1048576,COLUMN(BW39),0)</f>
        <v>189611</v>
      </c>
      <c r="CW38" s="7">
        <f>VLOOKUP("*Крым*",[1]итого!$1:$1048576,COLUMN(BX39),0)</f>
        <v>190233</v>
      </c>
      <c r="CX38" s="7">
        <f>VLOOKUP("*Крым*",[1]итого!$1:$1048576,COLUMN(BY39),0)</f>
        <v>190458</v>
      </c>
      <c r="CY38" s="7">
        <f>VLOOKUP("*Крым*",[1]итого!$1:$1048576,COLUMN(BZ39),0)</f>
        <v>191663</v>
      </c>
      <c r="CZ38" s="7">
        <f>VLOOKUP("*Крым*",[1]итого!$1:$1048576,COLUMN(CA39),0)</f>
        <v>192595</v>
      </c>
      <c r="DA38" s="7">
        <f>VLOOKUP("*Крым*",[1]итого!$1:$1048576,COLUMN(CB39),0)</f>
        <v>194148</v>
      </c>
      <c r="DB38" s="7">
        <f>VLOOKUP("*Крым*",[1]итого!$1:$1048576,COLUMN(CC39),0)</f>
        <v>196537</v>
      </c>
      <c r="DC38" s="7">
        <f>VLOOKUP("*Крым*",[1]итого!$1:$1048576,COLUMN(CD39),0)</f>
        <v>199090</v>
      </c>
      <c r="DD38" s="7">
        <f>VLOOKUP("*Крым*",[1]итого!$1:$1048576,COLUMN(CE39),0)</f>
        <v>202830</v>
      </c>
      <c r="DE38" s="7">
        <f>VLOOKUP("*Крым*",[1]итого!$1:$1048576,COLUMN(CF39),0)</f>
        <v>205793</v>
      </c>
      <c r="DF38" s="7">
        <f>VLOOKUP("*Крым*",[1]итого!$1:$1048576,COLUMN(CG39),0)</f>
        <v>211201</v>
      </c>
    </row>
    <row r="39" spans="1:110" x14ac:dyDescent="0.25">
      <c r="A39" s="8" t="s">
        <v>35</v>
      </c>
      <c r="B39" s="7">
        <v>343517.26699999999</v>
      </c>
      <c r="C39" s="7">
        <v>343811.74599999998</v>
      </c>
      <c r="D39" s="7">
        <v>346289.255</v>
      </c>
      <c r="E39" s="7">
        <v>349933.505</v>
      </c>
      <c r="F39" s="7">
        <v>354189.174</v>
      </c>
      <c r="G39" s="7">
        <v>358747.85399999999</v>
      </c>
      <c r="H39" s="7">
        <v>362814.44</v>
      </c>
      <c r="I39" s="7">
        <v>366916.86700000003</v>
      </c>
      <c r="J39" s="7">
        <v>372181.91700000002</v>
      </c>
      <c r="K39" s="7">
        <v>376857.75099999999</v>
      </c>
      <c r="L39" s="7">
        <v>382795.79499999998</v>
      </c>
      <c r="M39" s="7">
        <v>390093.73300000001</v>
      </c>
      <c r="N39" s="7">
        <v>398647.73599999998</v>
      </c>
      <c r="O39" s="7">
        <v>400892.00099999999</v>
      </c>
      <c r="P39" s="7">
        <v>406318.26799999998</v>
      </c>
      <c r="Q39" s="7">
        <v>414677.83299999998</v>
      </c>
      <c r="R39" s="7">
        <v>423319.33600000001</v>
      </c>
      <c r="S39" s="7">
        <v>432835.48100000003</v>
      </c>
      <c r="T39" s="7">
        <v>441097.56199999998</v>
      </c>
      <c r="U39" s="7">
        <v>448638.71100000001</v>
      </c>
      <c r="V39" s="7">
        <v>458307.28200000001</v>
      </c>
      <c r="W39" s="7">
        <v>468403.62599999999</v>
      </c>
      <c r="X39" s="7">
        <v>477307.00699999998</v>
      </c>
      <c r="Y39" s="7">
        <v>485705.54599999997</v>
      </c>
      <c r="Z39" s="7">
        <v>494167.565</v>
      </c>
      <c r="AA39" s="7">
        <f>VLOOKUP("*Краснодарский*",[1]итого!$1:$1048576,COLUMN(B40),0)</f>
        <v>501407</v>
      </c>
      <c r="AB39" s="7">
        <f>VLOOKUP("*Краснодарский*",[1]итого!$1:$1048576,COLUMN(C40),0)</f>
        <v>508412</v>
      </c>
      <c r="AC39" s="7">
        <f>VLOOKUP("*Краснодарский*",[1]итого!$1:$1048576,COLUMN(D40),0)</f>
        <v>519511</v>
      </c>
      <c r="AD39" s="7">
        <f>VLOOKUP("*Краснодарский*",[1]итого!$1:$1048576,COLUMN(E40),0)</f>
        <v>530073</v>
      </c>
      <c r="AE39" s="7">
        <f>VLOOKUP("*Краснодарский*",[1]итого!$1:$1048576,COLUMN(F40),0)</f>
        <v>539091</v>
      </c>
      <c r="AF39" s="7">
        <f>VLOOKUP("*Краснодарский*",[1]итого!$1:$1048576,COLUMN(G40),0)</f>
        <v>547173</v>
      </c>
      <c r="AG39" s="7">
        <f>VLOOKUP("*Краснодарский*",[1]итого!$1:$1048576,COLUMN(H40),0)</f>
        <v>552773</v>
      </c>
      <c r="AH39" s="7">
        <f>VLOOKUP("*Краснодарский*",[1]итого!$1:$1048576,COLUMN(I40),0)</f>
        <v>561329</v>
      </c>
      <c r="AI39" s="7">
        <f>VLOOKUP("*Краснодарский*",[1]итого!$1:$1048576,COLUMN(J40),0)</f>
        <v>569523</v>
      </c>
      <c r="AJ39" s="7">
        <f>VLOOKUP("*Краснодарский*",[1]итого!$1:$1048576,COLUMN(K40),0)</f>
        <v>577275</v>
      </c>
      <c r="AK39" s="7">
        <f>VLOOKUP("*Краснодарский*",[1]итого!$1:$1048576,COLUMN(L40),0)</f>
        <v>587194</v>
      </c>
      <c r="AL39" s="7">
        <f>VLOOKUP("*Краснодарский*",[1]итого!$1:$1048576,COLUMN(M40),0)</f>
        <v>598016</v>
      </c>
      <c r="AM39" s="7">
        <f>VLOOKUP("*Краснодарский*",[1]итого!$1:$1048576,COLUMN(N40),0)</f>
        <v>604638</v>
      </c>
      <c r="AN39" s="7">
        <f>VLOOKUP("*Краснодарский*",[1]итого!$1:$1048576,COLUMN(O40),0)</f>
        <v>613654</v>
      </c>
      <c r="AO39" s="7">
        <f>VLOOKUP("*Краснодарский*",[1]итого!$1:$1048576,COLUMN(P40),0)</f>
        <v>625080</v>
      </c>
      <c r="AP39" s="7">
        <f>VLOOKUP("*Краснодарский*",[1]итого!$1:$1048576,COLUMN(Q40),0)</f>
        <v>619309</v>
      </c>
      <c r="AQ39" s="7">
        <f>VLOOKUP("*Краснодарский*",[1]итого!$1:$1048576,COLUMN(R40),0)</f>
        <v>621064</v>
      </c>
      <c r="AR39" s="7">
        <f>VLOOKUP("*Краснодарский*",[1]итого!$1:$1048576,COLUMN(S40),0)</f>
        <v>627999</v>
      </c>
      <c r="AS39" s="7">
        <f>VLOOKUP("*Краснодарский*",[1]итого!$1:$1048576,COLUMN(T40),0)</f>
        <v>635187</v>
      </c>
      <c r="AT39" s="7">
        <f>VLOOKUP("*Краснодарский*",[1]итого!$1:$1048576,COLUMN(U40),0)</f>
        <v>644064</v>
      </c>
      <c r="AU39" s="7">
        <f>VLOOKUP("*Краснодарский*",[1]итого!$1:$1048576,COLUMN(V40),0)</f>
        <v>654236</v>
      </c>
      <c r="AV39" s="7">
        <f>VLOOKUP("*Краснодарский*",[1]итого!$1:$1048576,COLUMN(W40),0)</f>
        <v>666999</v>
      </c>
      <c r="AW39" s="7">
        <f>VLOOKUP("*Краснодарский*",[1]итого!$1:$1048576,COLUMN(X40),0)</f>
        <v>676169</v>
      </c>
      <c r="AX39" s="7">
        <f>VLOOKUP("*Краснодарский*",[1]итого!$1:$1048576,COLUMN(Y40),0)</f>
        <v>685494</v>
      </c>
      <c r="AY39" s="7">
        <f>VLOOKUP("*Краснодарский*",[1]итого!$1:$1048576,COLUMN(Z40),0)</f>
        <v>693194</v>
      </c>
      <c r="AZ39" s="7">
        <f>VLOOKUP("*Краснодарский*",[1]итого!$1:$1048576,COLUMN(AA40),0)</f>
        <v>705201</v>
      </c>
      <c r="BA39" s="7">
        <f>VLOOKUP("*Краснодарский*",[1]итого!$1:$1048576,COLUMN(AB40),0)</f>
        <v>722798</v>
      </c>
      <c r="BB39" s="7">
        <f>VLOOKUP("*Краснодарский*",[1]итого!$1:$1048576,COLUMN(AC40),0)</f>
        <v>740625</v>
      </c>
      <c r="BC39" s="7">
        <f>VLOOKUP("*Краснодарский*",[1]итого!$1:$1048576,COLUMN(AD40),0)</f>
        <v>758824</v>
      </c>
      <c r="BD39" s="7">
        <f>VLOOKUP("*Краснодарский*",[1]итого!$1:$1048576,COLUMN(AE40),0)</f>
        <v>777859</v>
      </c>
      <c r="BE39" s="7">
        <f>VLOOKUP("*Краснодарский*",[1]итого!$1:$1048576,COLUMN(AF40),0)</f>
        <v>793103</v>
      </c>
      <c r="BF39" s="7">
        <f>VLOOKUP("*Краснодарский*",[1]итого!$1:$1048576,COLUMN(AG40),0)</f>
        <v>809962</v>
      </c>
      <c r="BG39" s="7">
        <f>VLOOKUP("*Краснодарский*",[1]итого!$1:$1048576,COLUMN(AH40),0)</f>
        <v>825000</v>
      </c>
      <c r="BH39" s="7">
        <f>VLOOKUP("*Краснодарский*",[1]итого!$1:$1048576,COLUMN(AI40),0)</f>
        <v>843815</v>
      </c>
      <c r="BI39" s="7">
        <f>VLOOKUP("*Краснодарский*",[1]итого!$1:$1048576,COLUMN(AJ40),0)</f>
        <v>857259</v>
      </c>
      <c r="BJ39" s="7">
        <f>VLOOKUP("*Краснодарский*",[1]итого!$1:$1048576,COLUMN(AK40),0)</f>
        <v>876834</v>
      </c>
      <c r="BK39" s="7">
        <f>VLOOKUP("*Краснодарский*",[1]итого!$1:$1048576,COLUMN(AL40),0)</f>
        <v>888991</v>
      </c>
      <c r="BL39" s="7">
        <f>VLOOKUP("*Краснодарский*",[1]итого!$1:$1048576,COLUMN(AM40),0)</f>
        <v>908246</v>
      </c>
      <c r="BM39" s="7">
        <f>VLOOKUP("*Краснодарский*",[1]итого!$1:$1048576,COLUMN(AN40),0)</f>
        <v>909227</v>
      </c>
      <c r="BN39" s="7">
        <f>VLOOKUP("*Краснодарский*",[1]итого!$1:$1048576,COLUMN(AO40),0)</f>
        <v>904279</v>
      </c>
      <c r="BO39" s="7">
        <f>VLOOKUP("*Краснодарский*",[1]итого!$1:$1048576,COLUMN(AP40),0)</f>
        <v>903459</v>
      </c>
      <c r="BP39" s="7">
        <f>VLOOKUP("*Краснодарский*",[1]итого!$1:$1048576,COLUMN(AQ40),0)</f>
        <v>909898</v>
      </c>
      <c r="BQ39" s="7">
        <f>VLOOKUP("*Краснодарский*",[1]итого!$1:$1048576,COLUMN(AR40),0)</f>
        <v>920404</v>
      </c>
      <c r="BR39" s="7">
        <f>VLOOKUP("*Краснодарский*",[1]итого!$1:$1048576,COLUMN(AS40),0)</f>
        <v>933656</v>
      </c>
      <c r="BS39" s="7">
        <f>VLOOKUP("*Краснодарский*",[1]итого!$1:$1048576,COLUMN(AT40),0)</f>
        <v>952262</v>
      </c>
      <c r="BT39" s="7">
        <f>VLOOKUP("*Краснодарский*",[1]итого!$1:$1048576,COLUMN(AU40),0)</f>
        <v>969445</v>
      </c>
      <c r="BU39" s="7">
        <f>VLOOKUP("*Краснодарский*",[1]итого!$1:$1048576,COLUMN(AV40),0)</f>
        <v>990183</v>
      </c>
      <c r="BV39" s="7">
        <f>VLOOKUP("*Краснодарский*",[1]итого!$1:$1048576,COLUMN(AW40),0)</f>
        <v>1021757</v>
      </c>
      <c r="BW39" s="7">
        <f>VLOOKUP("*Краснодарский*",[1]итого!$1:$1048576,COLUMN(AX40),0)</f>
        <v>1037378</v>
      </c>
      <c r="BX39" s="7">
        <f>VLOOKUP("*Краснодарский*",[1]итого!$1:$1048576,COLUMN(AY40),0)</f>
        <v>1055686</v>
      </c>
      <c r="BY39" s="7">
        <f>VLOOKUP("*Краснодарский*",[1]итого!$1:$1048576,COLUMN(AZ40),0)</f>
        <v>1084565</v>
      </c>
      <c r="BZ39" s="7">
        <f>VLOOKUP("*Краснодарский*",[1]итого!$1:$1048576,COLUMN(BA40),0)</f>
        <v>1108612</v>
      </c>
      <c r="CA39" s="7">
        <f>VLOOKUP("*Краснодарский*",[1]итого!$1:$1048576,COLUMN(BB40),0)</f>
        <v>1136350</v>
      </c>
      <c r="CB39" s="7">
        <f>VLOOKUP("*Краснодарский*",[1]итого!$1:$1048576,COLUMN(BC40),0)</f>
        <v>1163599</v>
      </c>
      <c r="CC39" s="7">
        <f>VLOOKUP("*Краснодарский*",[1]итого!$1:$1048576,COLUMN(BD40),0)</f>
        <v>1187151</v>
      </c>
      <c r="CD39" s="7">
        <f>VLOOKUP("*Краснодарский*",[1]итого!$1:$1048576,COLUMN(BE40),0)</f>
        <v>1226660</v>
      </c>
      <c r="CE39" s="7">
        <f>VLOOKUP("*Краснодарский*",[1]итого!$1:$1048576,COLUMN(BF40),0)</f>
        <v>1268613</v>
      </c>
      <c r="CF39" s="7">
        <f>VLOOKUP("*Краснодарский*",[1]итого!$1:$1048576,COLUMN(BG40),0)</f>
        <v>1309228</v>
      </c>
      <c r="CG39" s="7">
        <f>VLOOKUP("*Краснодарский*",[1]итого!$1:$1048576,COLUMN(BH40),0)</f>
        <v>1341799</v>
      </c>
      <c r="CH39" s="7">
        <f>VLOOKUP("*Краснодарский*",[1]итого!$1:$1048576,COLUMN(BI40),0)</f>
        <v>1368101</v>
      </c>
      <c r="CI39" s="7">
        <f>VLOOKUP("*Краснодарский*",[1]итого!$1:$1048576,COLUMN(BJ40),0)</f>
        <v>1385222</v>
      </c>
      <c r="CJ39" s="7">
        <f>VLOOKUP("*Краснодарский*",[1]итого!$1:$1048576,COLUMN(BK40),0)</f>
        <v>1403972</v>
      </c>
      <c r="CK39" s="7">
        <f>VLOOKUP("*Краснодарский*",[1]итого!$1:$1048576,COLUMN(BL40),0)</f>
        <v>1432793</v>
      </c>
      <c r="CL39" s="7">
        <f>VLOOKUP("*Краснодарский*",[1]итого!$1:$1048576,COLUMN(BM40),0)</f>
        <v>1460019</v>
      </c>
      <c r="CM39" s="7">
        <f>VLOOKUP("*Краснодарский*",[1]итого!$1:$1048576,COLUMN(BN40),0)</f>
        <v>1487210</v>
      </c>
      <c r="CN39" s="7">
        <f>VLOOKUP("*Краснодарский*",[1]итого!$1:$1048576,COLUMN(BO40),0)</f>
        <v>1523521</v>
      </c>
      <c r="CO39" s="7">
        <f>VLOOKUP("*Краснодарский*",[1]итого!$1:$1048576,COLUMN(BP40),0)</f>
        <v>1523519</v>
      </c>
      <c r="CP39" s="7">
        <f>VLOOKUP("*Краснодарский*",[1]итого!$1:$1048576,COLUMN(BQ40),0)</f>
        <v>1536820</v>
      </c>
      <c r="CQ39" s="7">
        <f>VLOOKUP("*Краснодарский*",[1]итого!$1:$1048576,COLUMN(BR40),0)</f>
        <v>1544762</v>
      </c>
      <c r="CR39" s="7">
        <f>VLOOKUP("*Краснодарский*",[1]итого!$1:$1048576,COLUMN(BS40),0)</f>
        <v>1538560</v>
      </c>
      <c r="CS39" s="7">
        <f>VLOOKUP("*Краснодарский*",[1]итого!$1:$1048576,COLUMN(BT40),0)</f>
        <v>1529820</v>
      </c>
      <c r="CT39" s="7">
        <f>VLOOKUP("*Краснодарский*",[1]итого!$1:$1048576,COLUMN(BU40),0)</f>
        <v>1517800</v>
      </c>
      <c r="CU39" s="7">
        <f>VLOOKUP("*Краснодарский*",[1]итого!$1:$1048576,COLUMN(BV40),0)</f>
        <v>1530523</v>
      </c>
      <c r="CV39" s="7">
        <f>VLOOKUP("*Краснодарский*",[1]итого!$1:$1048576,COLUMN(BW40),0)</f>
        <v>1527763</v>
      </c>
      <c r="CW39" s="7">
        <f>VLOOKUP("*Краснодарский*",[1]итого!$1:$1048576,COLUMN(BX40),0)</f>
        <v>1531028</v>
      </c>
      <c r="CX39" s="7">
        <f>VLOOKUP("*Краснодарский*",[1]итого!$1:$1048576,COLUMN(BY40),0)</f>
        <v>1534060</v>
      </c>
      <c r="CY39" s="7">
        <f>VLOOKUP("*Краснодарский*",[1]итого!$1:$1048576,COLUMN(BZ40),0)</f>
        <v>1540875</v>
      </c>
      <c r="CZ39" s="7">
        <f>VLOOKUP("*Краснодарский*",[1]итого!$1:$1048576,COLUMN(CA40),0)</f>
        <v>1545883</v>
      </c>
      <c r="DA39" s="7">
        <f>VLOOKUP("*Краснодарский*",[1]итого!$1:$1048576,COLUMN(CB40),0)</f>
        <v>1548264</v>
      </c>
      <c r="DB39" s="7">
        <f>VLOOKUP("*Краснодарский*",[1]итого!$1:$1048576,COLUMN(CC40),0)</f>
        <v>1558101</v>
      </c>
      <c r="DC39" s="7">
        <f>VLOOKUP("*Краснодарский*",[1]итого!$1:$1048576,COLUMN(CD40),0)</f>
        <v>1568795</v>
      </c>
      <c r="DD39" s="7">
        <f>VLOOKUP("*Краснодарский*",[1]итого!$1:$1048576,COLUMN(CE40),0)</f>
        <v>1584377</v>
      </c>
      <c r="DE39" s="7">
        <f>VLOOKUP("*Краснодарский*",[1]итого!$1:$1048576,COLUMN(CF40),0)</f>
        <v>1596253</v>
      </c>
      <c r="DF39" s="7">
        <f>VLOOKUP("*Краснодарский*",[1]итого!$1:$1048576,COLUMN(CG40),0)</f>
        <v>1613670</v>
      </c>
    </row>
    <row r="40" spans="1:110" x14ac:dyDescent="0.25">
      <c r="A40" s="8" t="s">
        <v>36</v>
      </c>
      <c r="B40" s="7">
        <v>67796.39</v>
      </c>
      <c r="C40" s="7">
        <v>66504.274000000005</v>
      </c>
      <c r="D40" s="7">
        <v>66947.774999999994</v>
      </c>
      <c r="E40" s="7">
        <v>68278.356</v>
      </c>
      <c r="F40" s="7">
        <v>68767.192999999999</v>
      </c>
      <c r="G40" s="7">
        <v>69092.183000000005</v>
      </c>
      <c r="H40" s="7">
        <v>69674.822</v>
      </c>
      <c r="I40" s="7">
        <v>70520.256999999998</v>
      </c>
      <c r="J40" s="7">
        <v>71469.067999999999</v>
      </c>
      <c r="K40" s="7">
        <v>72444.725999999995</v>
      </c>
      <c r="L40" s="7">
        <v>73088.607999999993</v>
      </c>
      <c r="M40" s="7">
        <v>73921.751999999993</v>
      </c>
      <c r="N40" s="7">
        <v>74863.826000000001</v>
      </c>
      <c r="O40" s="7">
        <v>75484.61</v>
      </c>
      <c r="P40" s="7">
        <v>75969.172999999995</v>
      </c>
      <c r="Q40" s="7">
        <v>76996.842000000004</v>
      </c>
      <c r="R40" s="7">
        <v>78199.017000000007</v>
      </c>
      <c r="S40" s="7">
        <v>79464.210999999996</v>
      </c>
      <c r="T40" s="7">
        <v>80728.853000000003</v>
      </c>
      <c r="U40" s="7">
        <v>82234.747000000003</v>
      </c>
      <c r="V40" s="7">
        <v>83939.065000000002</v>
      </c>
      <c r="W40" s="7">
        <v>85370.278000000006</v>
      </c>
      <c r="X40" s="7">
        <v>86624.676000000007</v>
      </c>
      <c r="Y40" s="7">
        <v>88067.760999999999</v>
      </c>
      <c r="Z40" s="7">
        <v>88339.660999999993</v>
      </c>
      <c r="AA40" s="7">
        <f>VLOOKUP("*Астраханская*",[1]итого!$1:$1048576,COLUMN(B41),0)</f>
        <v>89073</v>
      </c>
      <c r="AB40" s="7">
        <f>VLOOKUP("*Астраханская*",[1]итого!$1:$1048576,COLUMN(C41),0)</f>
        <v>89565</v>
      </c>
      <c r="AC40" s="7">
        <f>VLOOKUP("*Астраханская*",[1]итого!$1:$1048576,COLUMN(D41),0)</f>
        <v>91327</v>
      </c>
      <c r="AD40" s="7">
        <f>VLOOKUP("*Астраханская*",[1]итого!$1:$1048576,COLUMN(E41),0)</f>
        <v>92745</v>
      </c>
      <c r="AE40" s="7">
        <f>VLOOKUP("*Астраханская*",[1]итого!$1:$1048576,COLUMN(F41),0)</f>
        <v>94194</v>
      </c>
      <c r="AF40" s="7">
        <f>VLOOKUP("*Астраханская*",[1]итого!$1:$1048576,COLUMN(G41),0)</f>
        <v>95596</v>
      </c>
      <c r="AG40" s="7">
        <f>VLOOKUP("*Астраханская*",[1]итого!$1:$1048576,COLUMN(H41),0)</f>
        <v>97122</v>
      </c>
      <c r="AH40" s="7">
        <f>VLOOKUP("*Астраханская*",[1]итого!$1:$1048576,COLUMN(I41),0)</f>
        <v>98703</v>
      </c>
      <c r="AI40" s="7">
        <f>VLOOKUP("*Астраханская*",[1]итого!$1:$1048576,COLUMN(J41),0)</f>
        <v>100155</v>
      </c>
      <c r="AJ40" s="7">
        <f>VLOOKUP("*Астраханская*",[1]итого!$1:$1048576,COLUMN(K41),0)</f>
        <v>100984</v>
      </c>
      <c r="AK40" s="7">
        <f>VLOOKUP("*Астраханская*",[1]итого!$1:$1048576,COLUMN(L41),0)</f>
        <v>102201</v>
      </c>
      <c r="AL40" s="7">
        <f>VLOOKUP("*Астраханская*",[1]итого!$1:$1048576,COLUMN(M41),0)</f>
        <v>103408</v>
      </c>
      <c r="AM40" s="7">
        <f>VLOOKUP("*Астраханская*",[1]итого!$1:$1048576,COLUMN(N41),0)</f>
        <v>104169</v>
      </c>
      <c r="AN40" s="7">
        <f>VLOOKUP("*Астраханская*",[1]итого!$1:$1048576,COLUMN(O41),0)</f>
        <v>105387</v>
      </c>
      <c r="AO40" s="7">
        <f>VLOOKUP("*Астраханская*",[1]итого!$1:$1048576,COLUMN(P41),0)</f>
        <v>107008</v>
      </c>
      <c r="AP40" s="7">
        <f>VLOOKUP("*Астраханская*",[1]итого!$1:$1048576,COLUMN(Q41),0)</f>
        <v>105947</v>
      </c>
      <c r="AQ40" s="7">
        <f>VLOOKUP("*Астраханская*",[1]итого!$1:$1048576,COLUMN(R41),0)</f>
        <v>105930</v>
      </c>
      <c r="AR40" s="7">
        <f>VLOOKUP("*Астраханская*",[1]итого!$1:$1048576,COLUMN(S41),0)</f>
        <v>107012</v>
      </c>
      <c r="AS40" s="7">
        <f>VLOOKUP("*Астраханская*",[1]итого!$1:$1048576,COLUMN(T41),0)</f>
        <v>108432</v>
      </c>
      <c r="AT40" s="7">
        <f>VLOOKUP("*Астраханская*",[1]итого!$1:$1048576,COLUMN(U41),0)</f>
        <v>109865</v>
      </c>
      <c r="AU40" s="7">
        <f>VLOOKUP("*Астраханская*",[1]итого!$1:$1048576,COLUMN(V41),0)</f>
        <v>111305</v>
      </c>
      <c r="AV40" s="7">
        <f>VLOOKUP("*Астраханская*",[1]итого!$1:$1048576,COLUMN(W41),0)</f>
        <v>113263</v>
      </c>
      <c r="AW40" s="7">
        <f>VLOOKUP("*Астраханская*",[1]итого!$1:$1048576,COLUMN(X41),0)</f>
        <v>114380</v>
      </c>
      <c r="AX40" s="7">
        <f>VLOOKUP("*Астраханская*",[1]итого!$1:$1048576,COLUMN(Y41),0)</f>
        <v>114935</v>
      </c>
      <c r="AY40" s="7">
        <f>VLOOKUP("*Астраханская*",[1]итого!$1:$1048576,COLUMN(Z41),0)</f>
        <v>115580</v>
      </c>
      <c r="AZ40" s="7">
        <f>VLOOKUP("*Астраханская*",[1]итого!$1:$1048576,COLUMN(AA41),0)</f>
        <v>116739</v>
      </c>
      <c r="BA40" s="7">
        <f>VLOOKUP("*Астраханская*",[1]итого!$1:$1048576,COLUMN(AB41),0)</f>
        <v>119002</v>
      </c>
      <c r="BB40" s="7">
        <f>VLOOKUP("*Астраханская*",[1]итого!$1:$1048576,COLUMN(AC41),0)</f>
        <v>120967</v>
      </c>
      <c r="BC40" s="7">
        <f>VLOOKUP("*Астраханская*",[1]итого!$1:$1048576,COLUMN(AD41),0)</f>
        <v>123069</v>
      </c>
      <c r="BD40" s="7">
        <f>VLOOKUP("*Астраханская*",[1]итого!$1:$1048576,COLUMN(AE41),0)</f>
        <v>125698</v>
      </c>
      <c r="BE40" s="7">
        <f>VLOOKUP("*Астраханская*",[1]итого!$1:$1048576,COLUMN(AF41),0)</f>
        <v>127823</v>
      </c>
      <c r="BF40" s="7">
        <f>VLOOKUP("*Астраханская*",[1]итого!$1:$1048576,COLUMN(AG41),0)</f>
        <v>130071</v>
      </c>
      <c r="BG40" s="7">
        <f>VLOOKUP("*Астраханская*",[1]итого!$1:$1048576,COLUMN(AH41),0)</f>
        <v>132286</v>
      </c>
      <c r="BH40" s="7">
        <f>VLOOKUP("*Астраханская*",[1]итого!$1:$1048576,COLUMN(AI41),0)</f>
        <v>133651</v>
      </c>
      <c r="BI40" s="7">
        <f>VLOOKUP("*Астраханская*",[1]итого!$1:$1048576,COLUMN(AJ41),0)</f>
        <v>134706</v>
      </c>
      <c r="BJ40" s="7">
        <f>VLOOKUP("*Астраханская*",[1]итого!$1:$1048576,COLUMN(AK41),0)</f>
        <v>136860</v>
      </c>
      <c r="BK40" s="7">
        <f>VLOOKUP("*Астраханская*",[1]итого!$1:$1048576,COLUMN(AL41),0)</f>
        <v>138148</v>
      </c>
      <c r="BL40" s="7">
        <f>VLOOKUP("*Астраханская*",[1]итого!$1:$1048576,COLUMN(AM41),0)</f>
        <v>139958</v>
      </c>
      <c r="BM40" s="7">
        <f>VLOOKUP("*Астраханская*",[1]итого!$1:$1048576,COLUMN(AN41),0)</f>
        <v>139932</v>
      </c>
      <c r="BN40" s="7">
        <f>VLOOKUP("*Астраханская*",[1]итого!$1:$1048576,COLUMN(AO41),0)</f>
        <v>138690</v>
      </c>
      <c r="BO40" s="7">
        <f>VLOOKUP("*Астраханская*",[1]итого!$1:$1048576,COLUMN(AP41),0)</f>
        <v>137888</v>
      </c>
      <c r="BP40" s="7">
        <f>VLOOKUP("*Астраханская*",[1]итого!$1:$1048576,COLUMN(AQ41),0)</f>
        <v>138071</v>
      </c>
      <c r="BQ40" s="7">
        <f>VLOOKUP("*Астраханская*",[1]итого!$1:$1048576,COLUMN(AR41),0)</f>
        <v>139475</v>
      </c>
      <c r="BR40" s="7">
        <f>VLOOKUP("*Астраханская*",[1]итого!$1:$1048576,COLUMN(AS41),0)</f>
        <v>141023</v>
      </c>
      <c r="BS40" s="7">
        <f>VLOOKUP("*Астраханская*",[1]итого!$1:$1048576,COLUMN(AT41),0)</f>
        <v>143852</v>
      </c>
      <c r="BT40" s="7">
        <f>VLOOKUP("*Астраханская*",[1]итого!$1:$1048576,COLUMN(AU41),0)</f>
        <v>145867</v>
      </c>
      <c r="BU40" s="7">
        <f>VLOOKUP("*Астраханская*",[1]итого!$1:$1048576,COLUMN(AV41),0)</f>
        <v>147616</v>
      </c>
      <c r="BV40" s="7">
        <f>VLOOKUP("*Астраханская*",[1]итого!$1:$1048576,COLUMN(AW41),0)</f>
        <v>149734</v>
      </c>
      <c r="BW40" s="7">
        <f>VLOOKUP("*Астраханская*",[1]итого!$1:$1048576,COLUMN(AX41),0)</f>
        <v>150844</v>
      </c>
      <c r="BX40" s="7">
        <f>VLOOKUP("*Астраханская*",[1]итого!$1:$1048576,COLUMN(AY41),0)</f>
        <v>152538</v>
      </c>
      <c r="BY40" s="7">
        <f>VLOOKUP("*Астраханская*",[1]итого!$1:$1048576,COLUMN(AZ41),0)</f>
        <v>155988</v>
      </c>
      <c r="BZ40" s="7">
        <f>VLOOKUP("*Астраханская*",[1]итого!$1:$1048576,COLUMN(BA41),0)</f>
        <v>159435</v>
      </c>
      <c r="CA40" s="7">
        <f>VLOOKUP("*Астраханская*",[1]итого!$1:$1048576,COLUMN(BB41),0)</f>
        <v>162727</v>
      </c>
      <c r="CB40" s="7">
        <f>VLOOKUP("*Астраханская*",[1]итого!$1:$1048576,COLUMN(BC41),0)</f>
        <v>166853</v>
      </c>
      <c r="CC40" s="7">
        <f>VLOOKUP("*Астраханская*",[1]итого!$1:$1048576,COLUMN(BD41),0)</f>
        <v>170312</v>
      </c>
      <c r="CD40" s="7">
        <f>VLOOKUP("*Астраханская*",[1]итого!$1:$1048576,COLUMN(BE41),0)</f>
        <v>176742</v>
      </c>
      <c r="CE40" s="7">
        <f>VLOOKUP("*Астраханская*",[1]итого!$1:$1048576,COLUMN(BF41),0)</f>
        <v>186117</v>
      </c>
      <c r="CF40" s="7">
        <f>VLOOKUP("*Астраханская*",[1]итого!$1:$1048576,COLUMN(BG41),0)</f>
        <v>187419</v>
      </c>
      <c r="CG40" s="7">
        <f>VLOOKUP("*Астраханская*",[1]итого!$1:$1048576,COLUMN(BH41),0)</f>
        <v>190867</v>
      </c>
      <c r="CH40" s="7">
        <f>VLOOKUP("*Астраханская*",[1]итого!$1:$1048576,COLUMN(BI41),0)</f>
        <v>192367</v>
      </c>
      <c r="CI40" s="7">
        <f>VLOOKUP("*Астраханская*",[1]итого!$1:$1048576,COLUMN(BJ41),0)</f>
        <v>194626</v>
      </c>
      <c r="CJ40" s="7">
        <f>VLOOKUP("*Астраханская*",[1]итого!$1:$1048576,COLUMN(BK41),0)</f>
        <v>196598</v>
      </c>
      <c r="CK40" s="7">
        <f>VLOOKUP("*Астраханская*",[1]итого!$1:$1048576,COLUMN(BL41),0)</f>
        <v>200222</v>
      </c>
      <c r="CL40" s="7">
        <f>VLOOKUP("*Астраханская*",[1]итого!$1:$1048576,COLUMN(BM41),0)</f>
        <v>203600</v>
      </c>
      <c r="CM40" s="7">
        <f>VLOOKUP("*Астраханская*",[1]итого!$1:$1048576,COLUMN(BN41),0)</f>
        <v>207427</v>
      </c>
      <c r="CN40" s="7">
        <f>VLOOKUP("*Астраханская*",[1]итого!$1:$1048576,COLUMN(BO41),0)</f>
        <v>214226</v>
      </c>
      <c r="CO40" s="7">
        <f>VLOOKUP("*Астраханская*",[1]итого!$1:$1048576,COLUMN(BP41),0)</f>
        <v>214306</v>
      </c>
      <c r="CP40" s="7">
        <f>VLOOKUP("*Астраханская*",[1]итого!$1:$1048576,COLUMN(BQ41),0)</f>
        <v>217409</v>
      </c>
      <c r="CQ40" s="7">
        <f>VLOOKUP("*Астраханская*",[1]итого!$1:$1048576,COLUMN(BR41),0)</f>
        <v>217921</v>
      </c>
      <c r="CR40" s="7">
        <f>VLOOKUP("*Астраханская*",[1]итого!$1:$1048576,COLUMN(BS41),0)</f>
        <v>218345</v>
      </c>
      <c r="CS40" s="7">
        <f>VLOOKUP("*Астраханская*",[1]итого!$1:$1048576,COLUMN(BT41),0)</f>
        <v>212233</v>
      </c>
      <c r="CT40" s="7">
        <f>VLOOKUP("*Астраханская*",[1]итого!$1:$1048576,COLUMN(BU41),0)</f>
        <v>210158</v>
      </c>
      <c r="CU40" s="7">
        <f>VLOOKUP("*Астраханская*",[1]итого!$1:$1048576,COLUMN(BV41),0)</f>
        <v>206804</v>
      </c>
      <c r="CV40" s="7">
        <f>VLOOKUP("*Астраханская*",[1]итого!$1:$1048576,COLUMN(BW41),0)</f>
        <v>206323</v>
      </c>
      <c r="CW40" s="7">
        <f>VLOOKUP("*Астраханская*",[1]итого!$1:$1048576,COLUMN(BX41),0)</f>
        <v>206640</v>
      </c>
      <c r="CX40" s="7">
        <f>VLOOKUP("*Астраханская*",[1]итого!$1:$1048576,COLUMN(BY41),0)</f>
        <v>207050</v>
      </c>
      <c r="CY40" s="7">
        <f>VLOOKUP("*Астраханская*",[1]итого!$1:$1048576,COLUMN(BZ41),0)</f>
        <v>208785</v>
      </c>
      <c r="CZ40" s="7">
        <f>VLOOKUP("*Астраханская*",[1]итого!$1:$1048576,COLUMN(CA41),0)</f>
        <v>209341</v>
      </c>
      <c r="DA40" s="7">
        <f>VLOOKUP("*Астраханская*",[1]итого!$1:$1048576,COLUMN(CB41),0)</f>
        <v>209017</v>
      </c>
      <c r="DB40" s="7">
        <f>VLOOKUP("*Астраханская*",[1]итого!$1:$1048576,COLUMN(CC41),0)</f>
        <v>211677</v>
      </c>
      <c r="DC40" s="7">
        <f>VLOOKUP("*Астраханская*",[1]итого!$1:$1048576,COLUMN(CD41),0)</f>
        <v>213334</v>
      </c>
      <c r="DD40" s="7">
        <f>VLOOKUP("*Астраханская*",[1]итого!$1:$1048576,COLUMN(CE41),0)</f>
        <v>216198</v>
      </c>
      <c r="DE40" s="7">
        <f>VLOOKUP("*Астраханская*",[1]итого!$1:$1048576,COLUMN(CF41),0)</f>
        <v>218096</v>
      </c>
      <c r="DF40" s="7">
        <f>VLOOKUP("*Астраханская*",[1]итого!$1:$1048576,COLUMN(CG41),0)</f>
        <v>220625</v>
      </c>
    </row>
    <row r="41" spans="1:110" x14ac:dyDescent="0.25">
      <c r="A41" s="8" t="s">
        <v>37</v>
      </c>
      <c r="B41" s="7">
        <v>138951.96</v>
      </c>
      <c r="C41" s="7">
        <v>137114.14600000001</v>
      </c>
      <c r="D41" s="7">
        <v>138236.288</v>
      </c>
      <c r="E41" s="7">
        <v>140575.33199999999</v>
      </c>
      <c r="F41" s="7">
        <v>142163.70600000001</v>
      </c>
      <c r="G41" s="7">
        <v>143186.785</v>
      </c>
      <c r="H41" s="7">
        <v>144727.71599999999</v>
      </c>
      <c r="I41" s="7">
        <v>146540.34700000001</v>
      </c>
      <c r="J41" s="7">
        <v>148675.09700000001</v>
      </c>
      <c r="K41" s="7">
        <v>150505.36600000001</v>
      </c>
      <c r="L41" s="7">
        <v>152414.408</v>
      </c>
      <c r="M41" s="7">
        <v>154943.33799999999</v>
      </c>
      <c r="N41" s="7">
        <v>157633.87100000001</v>
      </c>
      <c r="O41" s="7">
        <v>159577.28899999999</v>
      </c>
      <c r="P41" s="7">
        <v>161059.42600000001</v>
      </c>
      <c r="Q41" s="7">
        <v>163857.51999999999</v>
      </c>
      <c r="R41" s="7">
        <v>166893.84400000001</v>
      </c>
      <c r="S41" s="7">
        <v>170497.19699999999</v>
      </c>
      <c r="T41" s="7">
        <v>173685.459</v>
      </c>
      <c r="U41" s="7">
        <v>176838.47500000001</v>
      </c>
      <c r="V41" s="7">
        <v>180742.07</v>
      </c>
      <c r="W41" s="7">
        <v>183637.652</v>
      </c>
      <c r="X41" s="7">
        <v>186510.70499999999</v>
      </c>
      <c r="Y41" s="7">
        <v>190730.90599999999</v>
      </c>
      <c r="Z41" s="7">
        <v>192773.78400000001</v>
      </c>
      <c r="AA41" s="7">
        <f>VLOOKUP("*Волгоградская*",[1]итого!$1:$1048576,COLUMN(B42),0)</f>
        <v>195066</v>
      </c>
      <c r="AB41" s="7">
        <f>VLOOKUP("*Волгоградская*",[1]итого!$1:$1048576,COLUMN(C42),0)</f>
        <v>196960</v>
      </c>
      <c r="AC41" s="7">
        <f>VLOOKUP("*Волгоградская*",[1]итого!$1:$1048576,COLUMN(D42),0)</f>
        <v>201294</v>
      </c>
      <c r="AD41" s="7">
        <f>VLOOKUP("*Волгоградская*",[1]итого!$1:$1048576,COLUMN(E42),0)</f>
        <v>205494</v>
      </c>
      <c r="AE41" s="7">
        <f>VLOOKUP("*Волгоградская*",[1]итого!$1:$1048576,COLUMN(F42),0)</f>
        <v>209166</v>
      </c>
      <c r="AF41" s="7">
        <f>VLOOKUP("*Волгоградская*",[1]итого!$1:$1048576,COLUMN(G42),0)</f>
        <v>212120</v>
      </c>
      <c r="AG41" s="7">
        <f>VLOOKUP("*Волгоградская*",[1]итого!$1:$1048576,COLUMN(H42),0)</f>
        <v>215306</v>
      </c>
      <c r="AH41" s="7">
        <f>VLOOKUP("*Волгоградская*",[1]итого!$1:$1048576,COLUMN(I42),0)</f>
        <v>218985</v>
      </c>
      <c r="AI41" s="7">
        <f>VLOOKUP("*Волгоградская*",[1]итого!$1:$1048576,COLUMN(J42),0)</f>
        <v>221888</v>
      </c>
      <c r="AJ41" s="7">
        <f>VLOOKUP("*Волгоградская*",[1]итого!$1:$1048576,COLUMN(K42),0)</f>
        <v>223189</v>
      </c>
      <c r="AK41" s="7">
        <f>VLOOKUP("*Волгоградская*",[1]итого!$1:$1048576,COLUMN(L42),0)</f>
        <v>226061</v>
      </c>
      <c r="AL41" s="7">
        <f>VLOOKUP("*Волгоградская*",[1]итого!$1:$1048576,COLUMN(M42),0)</f>
        <v>228374</v>
      </c>
      <c r="AM41" s="7">
        <f>VLOOKUP("*Волгоградская*",[1]итого!$1:$1048576,COLUMN(N42),0)</f>
        <v>230631</v>
      </c>
      <c r="AN41" s="7">
        <f>VLOOKUP("*Волгоградская*",[1]итого!$1:$1048576,COLUMN(O42),0)</f>
        <v>232793</v>
      </c>
      <c r="AO41" s="7">
        <f>VLOOKUP("*Волгоградская*",[1]итого!$1:$1048576,COLUMN(P42),0)</f>
        <v>236761</v>
      </c>
      <c r="AP41" s="7">
        <f>VLOOKUP("*Волгоградская*",[1]итого!$1:$1048576,COLUMN(Q42),0)</f>
        <v>235030</v>
      </c>
      <c r="AQ41" s="7">
        <f>VLOOKUP("*Волгоградская*",[1]итого!$1:$1048576,COLUMN(R42),0)</f>
        <v>235635</v>
      </c>
      <c r="AR41" s="7">
        <f>VLOOKUP("*Волгоградская*",[1]итого!$1:$1048576,COLUMN(S42),0)</f>
        <v>238160</v>
      </c>
      <c r="AS41" s="7">
        <f>VLOOKUP("*Волгоградская*",[1]итого!$1:$1048576,COLUMN(T42),0)</f>
        <v>240964</v>
      </c>
      <c r="AT41" s="7">
        <f>VLOOKUP("*Волгоградская*",[1]итого!$1:$1048576,COLUMN(U42),0)</f>
        <v>244740</v>
      </c>
      <c r="AU41" s="7">
        <f>VLOOKUP("*Волгоградская*",[1]итого!$1:$1048576,COLUMN(V42),0)</f>
        <v>248109</v>
      </c>
      <c r="AV41" s="7">
        <f>VLOOKUP("*Волгоградская*",[1]итого!$1:$1048576,COLUMN(W42),0)</f>
        <v>252126</v>
      </c>
      <c r="AW41" s="7">
        <f>VLOOKUP("*Волгоградская*",[1]итого!$1:$1048576,COLUMN(X42),0)</f>
        <v>253260</v>
      </c>
      <c r="AX41" s="7">
        <f>VLOOKUP("*Волгоградская*",[1]итого!$1:$1048576,COLUMN(Y42),0)</f>
        <v>254881</v>
      </c>
      <c r="AY41" s="7">
        <f>VLOOKUP("*Волгоградская*",[1]итого!$1:$1048576,COLUMN(Z42),0)</f>
        <v>256203</v>
      </c>
      <c r="AZ41" s="7">
        <f>VLOOKUP("*Волгоградская*",[1]итого!$1:$1048576,COLUMN(AA42),0)</f>
        <v>259479</v>
      </c>
      <c r="BA41" s="7">
        <f>VLOOKUP("*Волгоградская*",[1]итого!$1:$1048576,COLUMN(AB42),0)</f>
        <v>264274</v>
      </c>
      <c r="BB41" s="7">
        <f>VLOOKUP("*Волгоградская*",[1]итого!$1:$1048576,COLUMN(AC42),0)</f>
        <v>268362</v>
      </c>
      <c r="BC41" s="7">
        <f>VLOOKUP("*Волгоградская*",[1]итого!$1:$1048576,COLUMN(AD42),0)</f>
        <v>273347</v>
      </c>
      <c r="BD41" s="7">
        <f>VLOOKUP("*Волгоградская*",[1]итого!$1:$1048576,COLUMN(AE42),0)</f>
        <v>279520</v>
      </c>
      <c r="BE41" s="7">
        <f>VLOOKUP("*Волгоградская*",[1]итого!$1:$1048576,COLUMN(AF42),0)</f>
        <v>284524</v>
      </c>
      <c r="BF41" s="7">
        <f>VLOOKUP("*Волгоградская*",[1]итого!$1:$1048576,COLUMN(AG42),0)</f>
        <v>289784</v>
      </c>
      <c r="BG41" s="7">
        <f>VLOOKUP("*Волгоградская*",[1]итого!$1:$1048576,COLUMN(AH42),0)</f>
        <v>293819</v>
      </c>
      <c r="BH41" s="7">
        <f>VLOOKUP("*Волгоградская*",[1]итого!$1:$1048576,COLUMN(AI42),0)</f>
        <v>298639</v>
      </c>
      <c r="BI41" s="7">
        <f>VLOOKUP("*Волгоградская*",[1]итого!$1:$1048576,COLUMN(AJ42),0)</f>
        <v>299297</v>
      </c>
      <c r="BJ41" s="7">
        <f>VLOOKUP("*Волгоградская*",[1]итого!$1:$1048576,COLUMN(AK42),0)</f>
        <v>304069</v>
      </c>
      <c r="BK41" s="7">
        <f>VLOOKUP("*Волгоградская*",[1]итого!$1:$1048576,COLUMN(AL42),0)</f>
        <v>306356</v>
      </c>
      <c r="BL41" s="7">
        <f>VLOOKUP("*Волгоградская*",[1]итого!$1:$1048576,COLUMN(AM42),0)</f>
        <v>310927</v>
      </c>
      <c r="BM41" s="7">
        <f>VLOOKUP("*Волгоградская*",[1]итого!$1:$1048576,COLUMN(AN42),0)</f>
        <v>310681</v>
      </c>
      <c r="BN41" s="7">
        <f>VLOOKUP("*Волгоградская*",[1]итого!$1:$1048576,COLUMN(AO42),0)</f>
        <v>307463</v>
      </c>
      <c r="BO41" s="7">
        <f>VLOOKUP("*Волгоградская*",[1]итого!$1:$1048576,COLUMN(AP42),0)</f>
        <v>306012</v>
      </c>
      <c r="BP41" s="7">
        <f>VLOOKUP("*Волгоградская*",[1]итого!$1:$1048576,COLUMN(AQ42),0)</f>
        <v>306501</v>
      </c>
      <c r="BQ41" s="7">
        <f>VLOOKUP("*Волгоградская*",[1]итого!$1:$1048576,COLUMN(AR42),0)</f>
        <v>308317</v>
      </c>
      <c r="BR41" s="7">
        <f>VLOOKUP("*Волгоградская*",[1]итого!$1:$1048576,COLUMN(AS42),0)</f>
        <v>310680</v>
      </c>
      <c r="BS41" s="7">
        <f>VLOOKUP("*Волгоградская*",[1]итого!$1:$1048576,COLUMN(AT42),0)</f>
        <v>315263</v>
      </c>
      <c r="BT41" s="7">
        <f>VLOOKUP("*Волгоградская*",[1]итого!$1:$1048576,COLUMN(AU42),0)</f>
        <v>318522</v>
      </c>
      <c r="BU41" s="7">
        <f>VLOOKUP("*Волгоградская*",[1]итого!$1:$1048576,COLUMN(AV42),0)</f>
        <v>322694</v>
      </c>
      <c r="BV41" s="7">
        <f>VLOOKUP("*Волгоградская*",[1]итого!$1:$1048576,COLUMN(AW42),0)</f>
        <v>326347</v>
      </c>
      <c r="BW41" s="7">
        <f>VLOOKUP("*Волгоградская*",[1]итого!$1:$1048576,COLUMN(AX42),0)</f>
        <v>328087</v>
      </c>
      <c r="BX41" s="7">
        <f>VLOOKUP("*Волгоградская*",[1]итого!$1:$1048576,COLUMN(AY42),0)</f>
        <v>331440</v>
      </c>
      <c r="BY41" s="7">
        <f>VLOOKUP("*Волгоградская*",[1]итого!$1:$1048576,COLUMN(AZ42),0)</f>
        <v>337200</v>
      </c>
      <c r="BZ41" s="7">
        <f>VLOOKUP("*Волгоградская*",[1]итого!$1:$1048576,COLUMN(BA42),0)</f>
        <v>342979</v>
      </c>
      <c r="CA41" s="7">
        <f>VLOOKUP("*Волгоградская*",[1]итого!$1:$1048576,COLUMN(BB42),0)</f>
        <v>349154</v>
      </c>
      <c r="CB41" s="7">
        <f>VLOOKUP("*Волгоградская*",[1]итого!$1:$1048576,COLUMN(BC42),0)</f>
        <v>356354</v>
      </c>
      <c r="CC41" s="7">
        <f>VLOOKUP("*Волгоградская*",[1]итого!$1:$1048576,COLUMN(BD42),0)</f>
        <v>362458</v>
      </c>
      <c r="CD41" s="7">
        <f>VLOOKUP("*Волгоградская*",[1]итого!$1:$1048576,COLUMN(BE42),0)</f>
        <v>373945</v>
      </c>
      <c r="CE41" s="7">
        <f>VLOOKUP("*Волгоградская*",[1]итого!$1:$1048576,COLUMN(BF42),0)</f>
        <v>384432</v>
      </c>
      <c r="CF41" s="7">
        <f>VLOOKUP("*Волгоградская*",[1]итого!$1:$1048576,COLUMN(BG42),0)</f>
        <v>392456</v>
      </c>
      <c r="CG41" s="7">
        <f>VLOOKUP("*Волгоградская*",[1]итого!$1:$1048576,COLUMN(BH42),0)</f>
        <v>397436</v>
      </c>
      <c r="CH41" s="7">
        <f>VLOOKUP("*Волгоградская*",[1]итого!$1:$1048576,COLUMN(BI42),0)</f>
        <v>397140</v>
      </c>
      <c r="CI41" s="7">
        <f>VLOOKUP("*Волгоградская*",[1]итого!$1:$1048576,COLUMN(BJ42),0)</f>
        <v>400337</v>
      </c>
      <c r="CJ41" s="7">
        <f>VLOOKUP("*Волгоградская*",[1]итого!$1:$1048576,COLUMN(BK42),0)</f>
        <v>402963</v>
      </c>
      <c r="CK41" s="7">
        <f>VLOOKUP("*Волгоградская*",[1]итого!$1:$1048576,COLUMN(BL42),0)</f>
        <v>409806</v>
      </c>
      <c r="CL41" s="7">
        <f>VLOOKUP("*Волгоградская*",[1]итого!$1:$1048576,COLUMN(BM42),0)</f>
        <v>414662</v>
      </c>
      <c r="CM41" s="7">
        <f>VLOOKUP("*Волгоградская*",[1]итого!$1:$1048576,COLUMN(BN42),0)</f>
        <v>421392</v>
      </c>
      <c r="CN41" s="7">
        <f>VLOOKUP("*Волгоградская*",[1]итого!$1:$1048576,COLUMN(BO42),0)</f>
        <v>429374</v>
      </c>
      <c r="CO41" s="7">
        <f>VLOOKUP("*Волгоградская*",[1]итого!$1:$1048576,COLUMN(BP42),0)</f>
        <v>427525</v>
      </c>
      <c r="CP41" s="7">
        <f>VLOOKUP("*Волгоградская*",[1]итого!$1:$1048576,COLUMN(BQ42),0)</f>
        <v>431049</v>
      </c>
      <c r="CQ41" s="7">
        <f>VLOOKUP("*Волгоградская*",[1]итого!$1:$1048576,COLUMN(BR42),0)</f>
        <v>430335</v>
      </c>
      <c r="CR41" s="7">
        <f>VLOOKUP("*Волгоградская*",[1]итого!$1:$1048576,COLUMN(BS42),0)</f>
        <v>430877</v>
      </c>
      <c r="CS41" s="7">
        <f>VLOOKUP("*Волгоградская*",[1]итого!$1:$1048576,COLUMN(BT42),0)</f>
        <v>416879</v>
      </c>
      <c r="CT41" s="7">
        <f>VLOOKUP("*Волгоградская*",[1]итого!$1:$1048576,COLUMN(BU42),0)</f>
        <v>409833</v>
      </c>
      <c r="CU41" s="7">
        <f>VLOOKUP("*Волгоградская*",[1]итого!$1:$1048576,COLUMN(BV42),0)</f>
        <v>402604</v>
      </c>
      <c r="CV41" s="7">
        <f>VLOOKUP("*Волгоградская*",[1]итого!$1:$1048576,COLUMN(BW42),0)</f>
        <v>400593</v>
      </c>
      <c r="CW41" s="7">
        <f>VLOOKUP("*Волгоградская*",[1]итого!$1:$1048576,COLUMN(BX42),0)</f>
        <v>400374</v>
      </c>
      <c r="CX41" s="7">
        <f>VLOOKUP("*Волгоградская*",[1]итого!$1:$1048576,COLUMN(BY42),0)</f>
        <v>400550</v>
      </c>
      <c r="CY41" s="7">
        <f>VLOOKUP("*Волгоградская*",[1]итого!$1:$1048576,COLUMN(BZ42),0)</f>
        <v>402226</v>
      </c>
      <c r="CZ41" s="7">
        <f>VLOOKUP("*Волгоградская*",[1]итого!$1:$1048576,COLUMN(CA42),0)</f>
        <v>401381</v>
      </c>
      <c r="DA41" s="7">
        <f>VLOOKUP("*Волгоградская*",[1]итого!$1:$1048576,COLUMN(CB42),0)</f>
        <v>399447</v>
      </c>
      <c r="DB41" s="7">
        <f>VLOOKUP("*Волгоградская*",[1]итого!$1:$1048576,COLUMN(CC42),0)</f>
        <v>403051</v>
      </c>
      <c r="DC41" s="7">
        <f>VLOOKUP("*Волгоградская*",[1]итого!$1:$1048576,COLUMN(CD42),0)</f>
        <v>404247</v>
      </c>
      <c r="DD41" s="7">
        <f>VLOOKUP("*Волгоградская*",[1]итого!$1:$1048576,COLUMN(CE42),0)</f>
        <v>407544</v>
      </c>
      <c r="DE41" s="7">
        <f>VLOOKUP("*Волгоградская*",[1]итого!$1:$1048576,COLUMN(CF42),0)</f>
        <v>409663</v>
      </c>
      <c r="DF41" s="7">
        <f>VLOOKUP("*Волгоградская*",[1]итого!$1:$1048576,COLUMN(CG42),0)</f>
        <v>410675</v>
      </c>
    </row>
    <row r="42" spans="1:110" x14ac:dyDescent="0.25">
      <c r="A42" s="8" t="s">
        <v>38</v>
      </c>
      <c r="B42" s="7">
        <v>269019.99599999998</v>
      </c>
      <c r="C42" s="7">
        <v>268210.109</v>
      </c>
      <c r="D42" s="7">
        <v>268852.815</v>
      </c>
      <c r="E42" s="7">
        <v>271353.42300000001</v>
      </c>
      <c r="F42" s="7">
        <v>273896.06699999998</v>
      </c>
      <c r="G42" s="7">
        <v>275630.766</v>
      </c>
      <c r="H42" s="7">
        <v>277718.158</v>
      </c>
      <c r="I42" s="7">
        <v>280770.36099999998</v>
      </c>
      <c r="J42" s="7">
        <v>284394.50199999998</v>
      </c>
      <c r="K42" s="7">
        <v>288069.23599999998</v>
      </c>
      <c r="L42" s="7">
        <v>291675.45799999998</v>
      </c>
      <c r="M42" s="7">
        <v>295654.38099999999</v>
      </c>
      <c r="N42" s="7">
        <v>299700.76400000002</v>
      </c>
      <c r="O42" s="7">
        <v>302125.42499999999</v>
      </c>
      <c r="P42" s="7">
        <v>304736.70600000001</v>
      </c>
      <c r="Q42" s="7">
        <v>309562.163</v>
      </c>
      <c r="R42" s="7">
        <v>314843.53000000003</v>
      </c>
      <c r="S42" s="7">
        <v>320328.23200000002</v>
      </c>
      <c r="T42" s="7">
        <v>326030.21399999998</v>
      </c>
      <c r="U42" s="7">
        <v>332040.34100000001</v>
      </c>
      <c r="V42" s="7">
        <v>340397.41499999998</v>
      </c>
      <c r="W42" s="7">
        <v>346764.83199999999</v>
      </c>
      <c r="X42" s="7">
        <v>352213.54300000001</v>
      </c>
      <c r="Y42" s="7">
        <v>358528.71299999999</v>
      </c>
      <c r="Z42" s="7">
        <v>363022.95199999999</v>
      </c>
      <c r="AA42" s="7">
        <f>VLOOKUP("*Ростовская*",[1]итого!$1:$1048576,COLUMN(B43),0)</f>
        <v>366157</v>
      </c>
      <c r="AB42" s="7">
        <f>VLOOKUP("*Ростовская*",[1]итого!$1:$1048576,COLUMN(C43),0)</f>
        <v>369642</v>
      </c>
      <c r="AC42" s="7">
        <f>VLOOKUP("*Ростовская*",[1]итого!$1:$1048576,COLUMN(D43),0)</f>
        <v>376936</v>
      </c>
      <c r="AD42" s="7">
        <f>VLOOKUP("*Ростовская*",[1]итого!$1:$1048576,COLUMN(E43),0)</f>
        <v>384106</v>
      </c>
      <c r="AE42" s="7">
        <f>VLOOKUP("*Ростовская*",[1]итого!$1:$1048576,COLUMN(F43),0)</f>
        <v>390104</v>
      </c>
      <c r="AF42" s="7">
        <f>VLOOKUP("*Ростовская*",[1]итого!$1:$1048576,COLUMN(G43),0)</f>
        <v>395129</v>
      </c>
      <c r="AG42" s="7">
        <f>VLOOKUP("*Ростовская*",[1]итого!$1:$1048576,COLUMN(H43),0)</f>
        <v>399694</v>
      </c>
      <c r="AH42" s="7">
        <f>VLOOKUP("*Ростовская*",[1]итого!$1:$1048576,COLUMN(I43),0)</f>
        <v>406373</v>
      </c>
      <c r="AI42" s="7">
        <f>VLOOKUP("*Ростовская*",[1]итого!$1:$1048576,COLUMN(J43),0)</f>
        <v>411662</v>
      </c>
      <c r="AJ42" s="7">
        <f>VLOOKUP("*Ростовская*",[1]итого!$1:$1048576,COLUMN(K43),0)</f>
        <v>415705</v>
      </c>
      <c r="AK42" s="7">
        <f>VLOOKUP("*Ростовская*",[1]итого!$1:$1048576,COLUMN(L43),0)</f>
        <v>420564</v>
      </c>
      <c r="AL42" s="7">
        <f>VLOOKUP("*Ростовская*",[1]итого!$1:$1048576,COLUMN(M43),0)</f>
        <v>425357</v>
      </c>
      <c r="AM42" s="7">
        <f>VLOOKUP("*Ростовская*",[1]итого!$1:$1048576,COLUMN(N43),0)</f>
        <v>428948</v>
      </c>
      <c r="AN42" s="7">
        <f>VLOOKUP("*Ростовская*",[1]итого!$1:$1048576,COLUMN(O43),0)</f>
        <v>433652</v>
      </c>
      <c r="AO42" s="7">
        <f>VLOOKUP("*Ростовская*",[1]итого!$1:$1048576,COLUMN(P43),0)</f>
        <v>440310</v>
      </c>
      <c r="AP42" s="7">
        <f>VLOOKUP("*Ростовская*",[1]итого!$1:$1048576,COLUMN(Q43),0)</f>
        <v>436280</v>
      </c>
      <c r="AQ42" s="7">
        <f>VLOOKUP("*Ростовская*",[1]итого!$1:$1048576,COLUMN(R43),0)</f>
        <v>436657</v>
      </c>
      <c r="AR42" s="7">
        <f>VLOOKUP("*Ростовская*",[1]итого!$1:$1048576,COLUMN(S43),0)</f>
        <v>440592</v>
      </c>
      <c r="AS42" s="7">
        <f>VLOOKUP("*Ростовская*",[1]итого!$1:$1048576,COLUMN(T43),0)</f>
        <v>446755</v>
      </c>
      <c r="AT42" s="7">
        <f>VLOOKUP("*Ростовская*",[1]итого!$1:$1048576,COLUMN(U43),0)</f>
        <v>453990</v>
      </c>
      <c r="AU42" s="7">
        <f>VLOOKUP("*Ростовская*",[1]итого!$1:$1048576,COLUMN(V43),0)</f>
        <v>460256</v>
      </c>
      <c r="AV42" s="7">
        <f>VLOOKUP("*Ростовская*",[1]итого!$1:$1048576,COLUMN(W43),0)</f>
        <v>467176</v>
      </c>
      <c r="AW42" s="7">
        <f>VLOOKUP("*Ростовская*",[1]итого!$1:$1048576,COLUMN(X43),0)</f>
        <v>470922</v>
      </c>
      <c r="AX42" s="7">
        <f>VLOOKUP("*Ростовская*",[1]итого!$1:$1048576,COLUMN(Y43),0)</f>
        <v>475134</v>
      </c>
      <c r="AY42" s="7">
        <f>VLOOKUP("*Ростовская*",[1]итого!$1:$1048576,COLUMN(Z43),0)</f>
        <v>479002</v>
      </c>
      <c r="AZ42" s="7">
        <f>VLOOKUP("*Ростовская*",[1]итого!$1:$1048576,COLUMN(AA43),0)</f>
        <v>485644</v>
      </c>
      <c r="BA42" s="7">
        <f>VLOOKUP("*Ростовская*",[1]итого!$1:$1048576,COLUMN(AB43),0)</f>
        <v>495555</v>
      </c>
      <c r="BB42" s="7">
        <f>VLOOKUP("*Ростовская*",[1]итого!$1:$1048576,COLUMN(AC43),0)</f>
        <v>504199</v>
      </c>
      <c r="BC42" s="7">
        <f>VLOOKUP("*Ростовская*",[1]итого!$1:$1048576,COLUMN(AD43),0)</f>
        <v>513751</v>
      </c>
      <c r="BD42" s="7">
        <f>VLOOKUP("*Ростовская*",[1]итого!$1:$1048576,COLUMN(AE43),0)</f>
        <v>525501</v>
      </c>
      <c r="BE42" s="7">
        <f>VLOOKUP("*Ростовская*",[1]итого!$1:$1048576,COLUMN(AF43),0)</f>
        <v>535191</v>
      </c>
      <c r="BF42" s="7">
        <f>VLOOKUP("*Ростовская*",[1]итого!$1:$1048576,COLUMN(AG43),0)</f>
        <v>545289</v>
      </c>
      <c r="BG42" s="7">
        <f>VLOOKUP("*Ростовская*",[1]итого!$1:$1048576,COLUMN(AH43),0)</f>
        <v>553184</v>
      </c>
      <c r="BH42" s="7">
        <f>VLOOKUP("*Ростовская*",[1]итого!$1:$1048576,COLUMN(AI43),0)</f>
        <v>562908</v>
      </c>
      <c r="BI42" s="7">
        <f>VLOOKUP("*Ростовская*",[1]итого!$1:$1048576,COLUMN(AJ43),0)</f>
        <v>569091</v>
      </c>
      <c r="BJ42" s="7">
        <f>VLOOKUP("*Ростовская*",[1]итого!$1:$1048576,COLUMN(AK43),0)</f>
        <v>578778</v>
      </c>
      <c r="BK42" s="7">
        <f>VLOOKUP("*Ростовская*",[1]итого!$1:$1048576,COLUMN(AL43),0)</f>
        <v>585582</v>
      </c>
      <c r="BL42" s="7">
        <f>VLOOKUP("*Ростовская*",[1]итого!$1:$1048576,COLUMN(AM43),0)</f>
        <v>595446</v>
      </c>
      <c r="BM42" s="7">
        <f>VLOOKUP("*Ростовская*",[1]итого!$1:$1048576,COLUMN(AN43),0)</f>
        <v>595414</v>
      </c>
      <c r="BN42" s="7">
        <f>VLOOKUP("*Ростовская*",[1]итого!$1:$1048576,COLUMN(AO43),0)</f>
        <v>589740</v>
      </c>
      <c r="BO42" s="7">
        <f>VLOOKUP("*Ростовская*",[1]итого!$1:$1048576,COLUMN(AP43),0)</f>
        <v>586999</v>
      </c>
      <c r="BP42" s="7">
        <f>VLOOKUP("*Ростовская*",[1]итого!$1:$1048576,COLUMN(AQ43),0)</f>
        <v>588641</v>
      </c>
      <c r="BQ42" s="7">
        <f>VLOOKUP("*Ростовская*",[1]итого!$1:$1048576,COLUMN(AR43),0)</f>
        <v>593809</v>
      </c>
      <c r="BR42" s="7">
        <f>VLOOKUP("*Ростовская*",[1]итого!$1:$1048576,COLUMN(AS43),0)</f>
        <v>599383</v>
      </c>
      <c r="BS42" s="7">
        <f>VLOOKUP("*Ростовская*",[1]итого!$1:$1048576,COLUMN(AT43),0)</f>
        <v>607811</v>
      </c>
      <c r="BT42" s="7">
        <f>VLOOKUP("*Ростовская*",[1]итого!$1:$1048576,COLUMN(AU43),0)</f>
        <v>614637</v>
      </c>
      <c r="BU42" s="7">
        <f>VLOOKUP("*Ростовская*",[1]итого!$1:$1048576,COLUMN(AV43),0)</f>
        <v>623034</v>
      </c>
      <c r="BV42" s="7">
        <f>VLOOKUP("*Ростовская*",[1]итого!$1:$1048576,COLUMN(AW43),0)</f>
        <v>633154</v>
      </c>
      <c r="BW42" s="7">
        <f>VLOOKUP("*Ростовская*",[1]итого!$1:$1048576,COLUMN(AX43),0)</f>
        <v>638537</v>
      </c>
      <c r="BX42" s="7">
        <f>VLOOKUP("*Ростовская*",[1]итого!$1:$1048576,COLUMN(AY43),0)</f>
        <v>645836</v>
      </c>
      <c r="BY42" s="7">
        <f>VLOOKUP("*Ростовская*",[1]итого!$1:$1048576,COLUMN(AZ43),0)</f>
        <v>658824</v>
      </c>
      <c r="BZ42" s="7">
        <f>VLOOKUP("*Ростовская*",[1]итого!$1:$1048576,COLUMN(BA43),0)</f>
        <v>670781</v>
      </c>
      <c r="CA42" s="7">
        <f>VLOOKUP("*Ростовская*",[1]итого!$1:$1048576,COLUMN(BB43),0)</f>
        <v>685030</v>
      </c>
      <c r="CB42" s="7">
        <f>VLOOKUP("*Ростовская*",[1]итого!$1:$1048576,COLUMN(BC43),0)</f>
        <v>701557</v>
      </c>
      <c r="CC42" s="7">
        <f>VLOOKUP("*Ростовская*",[1]итого!$1:$1048576,COLUMN(BD43),0)</f>
        <v>718625</v>
      </c>
      <c r="CD42" s="7">
        <f>VLOOKUP("*Ростовская*",[1]итого!$1:$1048576,COLUMN(BE43),0)</f>
        <v>745273</v>
      </c>
      <c r="CE42" s="7">
        <f>VLOOKUP("*Ростовская*",[1]итого!$1:$1048576,COLUMN(BF43),0)</f>
        <v>771238</v>
      </c>
      <c r="CF42" s="7">
        <f>VLOOKUP("*Ростовская*",[1]итого!$1:$1048576,COLUMN(BG43),0)</f>
        <v>792645</v>
      </c>
      <c r="CG42" s="7">
        <f>VLOOKUP("*Ростовская*",[1]итого!$1:$1048576,COLUMN(BH43),0)</f>
        <v>808692</v>
      </c>
      <c r="CH42" s="7">
        <f>VLOOKUP("*Ростовская*",[1]итого!$1:$1048576,COLUMN(BI43),0)</f>
        <v>816245</v>
      </c>
      <c r="CI42" s="7">
        <f>VLOOKUP("*Ростовская*",[1]итого!$1:$1048576,COLUMN(BJ43),0)</f>
        <v>825870</v>
      </c>
      <c r="CJ42" s="7">
        <f>VLOOKUP("*Ростовская*",[1]итого!$1:$1048576,COLUMN(BK43),0)</f>
        <v>835612</v>
      </c>
      <c r="CK42" s="7">
        <f>VLOOKUP("*Ростовская*",[1]итого!$1:$1048576,COLUMN(BL43),0)</f>
        <v>852352</v>
      </c>
      <c r="CL42" s="7">
        <f>VLOOKUP("*Ростовская*",[1]итого!$1:$1048576,COLUMN(BM43),0)</f>
        <v>867190</v>
      </c>
      <c r="CM42" s="7">
        <f>VLOOKUP("*Ростовская*",[1]итого!$1:$1048576,COLUMN(BN43),0)</f>
        <v>884553</v>
      </c>
      <c r="CN42" s="7">
        <f>VLOOKUP("*Ростовская*",[1]итого!$1:$1048576,COLUMN(BO43),0)</f>
        <v>909054</v>
      </c>
      <c r="CO42" s="7">
        <f>VLOOKUP("*Ростовская*",[1]итого!$1:$1048576,COLUMN(BP43),0)</f>
        <v>910226</v>
      </c>
      <c r="CP42" s="7">
        <f>VLOOKUP("*Ростовская*",[1]итого!$1:$1048576,COLUMN(BQ43),0)</f>
        <v>922428</v>
      </c>
      <c r="CQ42" s="7">
        <f>VLOOKUP("*Ростовская*",[1]итого!$1:$1048576,COLUMN(BR43),0)</f>
        <v>929971</v>
      </c>
      <c r="CR42" s="7">
        <f>VLOOKUP("*Ростовская*",[1]итого!$1:$1048576,COLUMN(BS43),0)</f>
        <v>932581</v>
      </c>
      <c r="CS42" s="7">
        <f>VLOOKUP("*Ростовская*",[1]итого!$1:$1048576,COLUMN(BT43),0)</f>
        <v>904923</v>
      </c>
      <c r="CT42" s="7">
        <f>VLOOKUP("*Ростовская*",[1]итого!$1:$1048576,COLUMN(BU43),0)</f>
        <v>894016</v>
      </c>
      <c r="CU42" s="7">
        <f>VLOOKUP("*Ростовская*",[1]итого!$1:$1048576,COLUMN(BV43),0)</f>
        <v>862591</v>
      </c>
      <c r="CV42" s="7">
        <f>VLOOKUP("*Ростовская*",[1]итого!$1:$1048576,COLUMN(BW43),0)</f>
        <v>859371</v>
      </c>
      <c r="CW42" s="7">
        <f>VLOOKUP("*Ростовская*",[1]итого!$1:$1048576,COLUMN(BX43),0)</f>
        <v>860045</v>
      </c>
      <c r="CX42" s="7">
        <f>VLOOKUP("*Ростовская*",[1]итого!$1:$1048576,COLUMN(BY43),0)</f>
        <v>862042</v>
      </c>
      <c r="CY42" s="7">
        <f>VLOOKUP("*Ростовская*",[1]итого!$1:$1048576,COLUMN(BZ43),0)</f>
        <v>866282</v>
      </c>
      <c r="CZ42" s="7">
        <f>VLOOKUP("*Ростовская*",[1]итого!$1:$1048576,COLUMN(CA43),0)</f>
        <v>867493</v>
      </c>
      <c r="DA42" s="7">
        <f>VLOOKUP("*Ростовская*",[1]итого!$1:$1048576,COLUMN(CB43),0)</f>
        <v>866324</v>
      </c>
      <c r="DB42" s="7">
        <f>VLOOKUP("*Ростовская*",[1]итого!$1:$1048576,COLUMN(CC43),0)</f>
        <v>874118</v>
      </c>
      <c r="DC42" s="7">
        <f>VLOOKUP("*Ростовская*",[1]итого!$1:$1048576,COLUMN(CD43),0)</f>
        <v>879884</v>
      </c>
      <c r="DD42" s="7">
        <f>VLOOKUP("*Ростовская*",[1]итого!$1:$1048576,COLUMN(CE43),0)</f>
        <v>889344</v>
      </c>
      <c r="DE42" s="7">
        <f>VLOOKUP("*Ростовская*",[1]итого!$1:$1048576,COLUMN(CF43),0)</f>
        <v>897208</v>
      </c>
      <c r="DF42" s="7">
        <f>VLOOKUP("*Ростовская*",[1]итого!$1:$1048576,COLUMN(CG43),0)</f>
        <v>910746</v>
      </c>
    </row>
    <row r="43" spans="1:110" x14ac:dyDescent="0.25">
      <c r="A43" s="8" t="s">
        <v>39</v>
      </c>
      <c r="B43" s="7">
        <v>3295.5169999999998</v>
      </c>
      <c r="C43" s="7">
        <v>3432.3020000000001</v>
      </c>
      <c r="D43" s="7">
        <v>3198.9450000000002</v>
      </c>
      <c r="E43" s="7">
        <v>3339.875</v>
      </c>
      <c r="F43" s="7">
        <v>3484.4</v>
      </c>
      <c r="G43" s="7">
        <v>3591.5909999999999</v>
      </c>
      <c r="H43" s="7">
        <v>3717.0349999999999</v>
      </c>
      <c r="I43" s="7">
        <v>3854.09</v>
      </c>
      <c r="J43" s="7">
        <v>4016.924</v>
      </c>
      <c r="K43" s="7">
        <v>4182.6130000000003</v>
      </c>
      <c r="L43" s="7">
        <v>4361.4690000000001</v>
      </c>
      <c r="M43" s="7">
        <v>4588.6980000000003</v>
      </c>
      <c r="N43" s="7">
        <v>4796.116</v>
      </c>
      <c r="O43" s="7">
        <v>4838.2939999999999</v>
      </c>
      <c r="P43" s="7">
        <v>4986.0770000000002</v>
      </c>
      <c r="Q43" s="7">
        <v>4877.6530000000002</v>
      </c>
      <c r="R43" s="7">
        <v>5192.7290000000003</v>
      </c>
      <c r="S43" s="7">
        <v>5501.3059999999996</v>
      </c>
      <c r="T43" s="7">
        <v>5789.6980000000003</v>
      </c>
      <c r="U43" s="7">
        <v>6088.0410000000002</v>
      </c>
      <c r="V43" s="7">
        <v>6416.2280000000001</v>
      </c>
      <c r="W43" s="7">
        <v>6759.9549999999999</v>
      </c>
      <c r="X43" s="7">
        <v>7108.6850000000004</v>
      </c>
      <c r="Y43" s="7">
        <v>7399.9120000000003</v>
      </c>
      <c r="Z43" s="7">
        <v>7829.8789999999999</v>
      </c>
      <c r="AA43" s="7">
        <f>VLOOKUP("*Севастополь*",[1]итого!$1:$1048576,COLUMN(B44),0)</f>
        <v>8971</v>
      </c>
      <c r="AB43" s="7">
        <f>VLOOKUP("*Севастополь*",[1]итого!$1:$1048576,COLUMN(C44),0)</f>
        <v>8892</v>
      </c>
      <c r="AC43" s="7">
        <f>VLOOKUP("*Севастополь*",[1]итого!$1:$1048576,COLUMN(D44),0)</f>
        <v>9259</v>
      </c>
      <c r="AD43" s="7">
        <f>VLOOKUP("*Севастополь*",[1]итого!$1:$1048576,COLUMN(E44),0)</f>
        <v>9735</v>
      </c>
      <c r="AE43" s="7">
        <f>VLOOKUP("*Севастополь*",[1]итого!$1:$1048576,COLUMN(F44),0)</f>
        <v>10160</v>
      </c>
      <c r="AF43" s="7">
        <f>VLOOKUP("*Севастополь*",[1]итого!$1:$1048576,COLUMN(G44),0)</f>
        <v>10582</v>
      </c>
      <c r="AG43" s="7">
        <f>VLOOKUP("*Севастополь*",[1]итого!$1:$1048576,COLUMN(H44),0)</f>
        <v>10995</v>
      </c>
      <c r="AH43" s="7">
        <f>VLOOKUP("*Севастополь*",[1]итого!$1:$1048576,COLUMN(I44),0)</f>
        <v>11451</v>
      </c>
      <c r="AI43" s="7">
        <f>VLOOKUP("*Севастополь*",[1]итого!$1:$1048576,COLUMN(J44),0)</f>
        <v>11882</v>
      </c>
      <c r="AJ43" s="7">
        <f>VLOOKUP("*Севастополь*",[1]итого!$1:$1048576,COLUMN(K44),0)</f>
        <v>12291</v>
      </c>
      <c r="AK43" s="7">
        <f>VLOOKUP("*Севастополь*",[1]итого!$1:$1048576,COLUMN(L44),0)</f>
        <v>12724</v>
      </c>
      <c r="AL43" s="7">
        <f>VLOOKUP("*Севастополь*",[1]итого!$1:$1048576,COLUMN(M44),0)</f>
        <v>13031</v>
      </c>
      <c r="AM43" s="7">
        <f>VLOOKUP("*Севастополь*",[1]итого!$1:$1048576,COLUMN(N44),0)</f>
        <v>13176</v>
      </c>
      <c r="AN43" s="7">
        <f>VLOOKUP("*Севастополь*",[1]итого!$1:$1048576,COLUMN(O44),0)</f>
        <v>13687</v>
      </c>
      <c r="AO43" s="7">
        <f>VLOOKUP("*Севастополь*",[1]итого!$1:$1048576,COLUMN(P44),0)</f>
        <v>14225</v>
      </c>
      <c r="AP43" s="7">
        <f>VLOOKUP("*Севастополь*",[1]итого!$1:$1048576,COLUMN(Q44),0)</f>
        <v>14148</v>
      </c>
      <c r="AQ43" s="7">
        <f>VLOOKUP("*Севастополь*",[1]итого!$1:$1048576,COLUMN(R44),0)</f>
        <v>14366</v>
      </c>
      <c r="AR43" s="7">
        <f>VLOOKUP("*Севастополь*",[1]итого!$1:$1048576,COLUMN(S44),0)</f>
        <v>14845</v>
      </c>
      <c r="AS43" s="7">
        <f>VLOOKUP("*Севастополь*",[1]итого!$1:$1048576,COLUMN(T44),0)</f>
        <v>15400</v>
      </c>
      <c r="AT43" s="7">
        <f>VLOOKUP("*Севастополь*",[1]итого!$1:$1048576,COLUMN(U44),0)</f>
        <v>15956</v>
      </c>
      <c r="AU43" s="7">
        <f>VLOOKUP("*Севастополь*",[1]итого!$1:$1048576,COLUMN(V44),0)</f>
        <v>16698</v>
      </c>
      <c r="AV43" s="7">
        <f>VLOOKUP("*Севастополь*",[1]итого!$1:$1048576,COLUMN(W44),0)</f>
        <v>17414</v>
      </c>
      <c r="AW43" s="7">
        <f>VLOOKUP("*Севастополь*",[1]итого!$1:$1048576,COLUMN(X44),0)</f>
        <v>18230</v>
      </c>
      <c r="AX43" s="7">
        <f>VLOOKUP("*Севастополь*",[1]итого!$1:$1048576,COLUMN(Y44),0)</f>
        <v>18762</v>
      </c>
      <c r="AY43" s="7">
        <f>VLOOKUP("*Севастополь*",[1]итого!$1:$1048576,COLUMN(Z44),0)</f>
        <v>19184</v>
      </c>
      <c r="AZ43" s="7">
        <f>VLOOKUP("*Севастополь*",[1]итого!$1:$1048576,COLUMN(AA44),0)</f>
        <v>19813</v>
      </c>
      <c r="BA43" s="7">
        <f>VLOOKUP("*Севастополь*",[1]итого!$1:$1048576,COLUMN(AB44),0)</f>
        <v>20666</v>
      </c>
      <c r="BB43" s="7">
        <f>VLOOKUP("*Севастополь*",[1]итого!$1:$1048576,COLUMN(AC44),0)</f>
        <v>21675</v>
      </c>
      <c r="BC43" s="7">
        <f>VLOOKUP("*Севастополь*",[1]итого!$1:$1048576,COLUMN(AD44),0)</f>
        <v>22617</v>
      </c>
      <c r="BD43" s="7">
        <f>VLOOKUP("*Севастополь*",[1]итого!$1:$1048576,COLUMN(AE44),0)</f>
        <v>23600</v>
      </c>
      <c r="BE43" s="7">
        <f>VLOOKUP("*Севастополь*",[1]итого!$1:$1048576,COLUMN(AF44),0)</f>
        <v>24388</v>
      </c>
      <c r="BF43" s="7">
        <f>VLOOKUP("*Севастополь*",[1]итого!$1:$1048576,COLUMN(AG44),0)</f>
        <v>25100</v>
      </c>
      <c r="BG43" s="7">
        <f>VLOOKUP("*Севастополь*",[1]итого!$1:$1048576,COLUMN(AH44),0)</f>
        <v>25819</v>
      </c>
      <c r="BH43" s="7">
        <f>VLOOKUP("*Севастополь*",[1]итого!$1:$1048576,COLUMN(AI44),0)</f>
        <v>26579</v>
      </c>
      <c r="BI43" s="7">
        <f>VLOOKUP("*Севастополь*",[1]итого!$1:$1048576,COLUMN(AJ44),0)</f>
        <v>27313</v>
      </c>
      <c r="BJ43" s="7">
        <f>VLOOKUP("*Севастополь*",[1]итого!$1:$1048576,COLUMN(AK44),0)</f>
        <v>28175</v>
      </c>
      <c r="BK43" s="7">
        <f>VLOOKUP("*Севастополь*",[1]итого!$1:$1048576,COLUMN(AL44),0)</f>
        <v>28690</v>
      </c>
      <c r="BL43" s="7">
        <f>VLOOKUP("*Севастополь*",[1]итого!$1:$1048576,COLUMN(AM44),0)</f>
        <v>29264</v>
      </c>
      <c r="BM43" s="7">
        <f>VLOOKUP("*Севастополь*",[1]итого!$1:$1048576,COLUMN(AN44),0)</f>
        <v>29481</v>
      </c>
      <c r="BN43" s="7">
        <f>VLOOKUP("*Севастополь*",[1]итого!$1:$1048576,COLUMN(AO44),0)</f>
        <v>29514</v>
      </c>
      <c r="BO43" s="7">
        <f>VLOOKUP("*Севастополь*",[1]итого!$1:$1048576,COLUMN(AP44),0)</f>
        <v>29505</v>
      </c>
      <c r="BP43" s="7">
        <f>VLOOKUP("*Севастополь*",[1]итого!$1:$1048576,COLUMN(AQ44),0)</f>
        <v>29655</v>
      </c>
      <c r="BQ43" s="7">
        <f>VLOOKUP("*Севастополь*",[1]итого!$1:$1048576,COLUMN(AR44),0)</f>
        <v>30037</v>
      </c>
      <c r="BR43" s="7">
        <f>VLOOKUP("*Севастополь*",[1]итого!$1:$1048576,COLUMN(AS44),0)</f>
        <v>30764</v>
      </c>
      <c r="BS43" s="7">
        <f>VLOOKUP("*Севастополь*",[1]итого!$1:$1048576,COLUMN(AT44),0)</f>
        <v>31453</v>
      </c>
      <c r="BT43" s="7">
        <f>VLOOKUP("*Севастополь*",[1]итого!$1:$1048576,COLUMN(AU44),0)</f>
        <v>32278</v>
      </c>
      <c r="BU43" s="7">
        <f>VLOOKUP("*Севастополь*",[1]итого!$1:$1048576,COLUMN(AV44),0)</f>
        <v>32924</v>
      </c>
      <c r="BV43" s="7">
        <f>VLOOKUP("*Севастополь*",[1]итого!$1:$1048576,COLUMN(AW44),0)</f>
        <v>33903</v>
      </c>
      <c r="BW43" s="7">
        <f>VLOOKUP("*Севастополь*",[1]итого!$1:$1048576,COLUMN(AX44),0)</f>
        <v>34358</v>
      </c>
      <c r="BX43" s="7">
        <f>VLOOKUP("*Севастополь*",[1]итого!$1:$1048576,COLUMN(AY44),0)</f>
        <v>34945</v>
      </c>
      <c r="BY43" s="7">
        <f>VLOOKUP("*Севастополь*",[1]итого!$1:$1048576,COLUMN(AZ44),0)</f>
        <v>35674</v>
      </c>
      <c r="BZ43" s="7">
        <f>VLOOKUP("*Севастополь*",[1]итого!$1:$1048576,COLUMN(BA44),0)</f>
        <v>36540</v>
      </c>
      <c r="CA43" s="7">
        <f>VLOOKUP("*Севастополь*",[1]итого!$1:$1048576,COLUMN(BB44),0)</f>
        <v>37628</v>
      </c>
      <c r="CB43" s="7">
        <f>VLOOKUP("*Севастополь*",[1]итого!$1:$1048576,COLUMN(BC44),0)</f>
        <v>38684</v>
      </c>
      <c r="CC43" s="7">
        <f>VLOOKUP("*Севастополь*",[1]итого!$1:$1048576,COLUMN(BD44),0)</f>
        <v>39532</v>
      </c>
      <c r="CD43" s="7">
        <f>VLOOKUP("*Севастополь*",[1]итого!$1:$1048576,COLUMN(BE44),0)</f>
        <v>40955</v>
      </c>
      <c r="CE43" s="7">
        <f>VLOOKUP("*Севастополь*",[1]итого!$1:$1048576,COLUMN(BF44),0)</f>
        <v>42130</v>
      </c>
      <c r="CF43" s="7">
        <f>VLOOKUP("*Севастополь*",[1]итого!$1:$1048576,COLUMN(BG44),0)</f>
        <v>43295</v>
      </c>
      <c r="CG43" s="7">
        <f>VLOOKUP("*Севастополь*",[1]итого!$1:$1048576,COLUMN(BH44),0)</f>
        <v>44504</v>
      </c>
      <c r="CH43" s="7">
        <f>VLOOKUP("*Севастополь*",[1]итого!$1:$1048576,COLUMN(BI44),0)</f>
        <v>45512</v>
      </c>
      <c r="CI43" s="7">
        <f>VLOOKUP("*Севастополь*",[1]итого!$1:$1048576,COLUMN(BJ44),0)</f>
        <v>45692</v>
      </c>
      <c r="CJ43" s="7">
        <f>VLOOKUP("*Севастополь*",[1]итого!$1:$1048576,COLUMN(BK44),0)</f>
        <v>46143</v>
      </c>
      <c r="CK43" s="7">
        <f>VLOOKUP("*Севастополь*",[1]итого!$1:$1048576,COLUMN(BL44),0)</f>
        <v>47251</v>
      </c>
      <c r="CL43" s="7">
        <f>VLOOKUP("*Севастополь*",[1]итого!$1:$1048576,COLUMN(BM44),0)</f>
        <v>48249</v>
      </c>
      <c r="CM43" s="7">
        <f>VLOOKUP("*Севастополь*",[1]итого!$1:$1048576,COLUMN(BN44),0)</f>
        <v>49269</v>
      </c>
      <c r="CN43" s="7">
        <f>VLOOKUP("*Севастополь*",[1]итого!$1:$1048576,COLUMN(BO44),0)</f>
        <v>50618</v>
      </c>
      <c r="CO43" s="7">
        <f>VLOOKUP("*Севастополь*",[1]итого!$1:$1048576,COLUMN(BP44),0)</f>
        <v>50781</v>
      </c>
      <c r="CP43" s="7">
        <f>VLOOKUP("*Севастополь*",[1]итого!$1:$1048576,COLUMN(BQ44),0)</f>
        <v>51416</v>
      </c>
      <c r="CQ43" s="7">
        <f>VLOOKUP("*Севастополь*",[1]итого!$1:$1048576,COLUMN(BR44),0)</f>
        <v>51504</v>
      </c>
      <c r="CR43" s="7">
        <f>VLOOKUP("*Севастополь*",[1]итого!$1:$1048576,COLUMN(BS44),0)</f>
        <v>51253</v>
      </c>
      <c r="CS43" s="7">
        <f>VLOOKUP("*Севастополь*",[1]итого!$1:$1048576,COLUMN(BT44),0)</f>
        <v>54868</v>
      </c>
      <c r="CT43" s="7">
        <f>VLOOKUP("*Севастополь*",[1]итого!$1:$1048576,COLUMN(BU44),0)</f>
        <v>54786</v>
      </c>
      <c r="CU43" s="7">
        <f>VLOOKUP("*Севастополь*",[1]итого!$1:$1048576,COLUMN(BV44),0)</f>
        <v>61951</v>
      </c>
      <c r="CV43" s="7">
        <f>VLOOKUP("*Севастополь*",[1]итого!$1:$1048576,COLUMN(BW44),0)</f>
        <v>62201</v>
      </c>
      <c r="CW43" s="7">
        <f>VLOOKUP("*Севастополь*",[1]итого!$1:$1048576,COLUMN(BX44),0)</f>
        <v>62231</v>
      </c>
      <c r="CX43" s="7">
        <f>VLOOKUP("*Севастополь*",[1]итого!$1:$1048576,COLUMN(BY44),0)</f>
        <v>62242</v>
      </c>
      <c r="CY43" s="7">
        <f>VLOOKUP("*Севастополь*",[1]итого!$1:$1048576,COLUMN(BZ44),0)</f>
        <v>62603</v>
      </c>
      <c r="CZ43" s="7">
        <f>VLOOKUP("*Севастополь*",[1]итого!$1:$1048576,COLUMN(CA44),0)</f>
        <v>63011</v>
      </c>
      <c r="DA43" s="7">
        <f>VLOOKUP("*Севастополь*",[1]итого!$1:$1048576,COLUMN(CB44),0)</f>
        <v>63552</v>
      </c>
      <c r="DB43" s="7">
        <f>VLOOKUP("*Севастополь*",[1]итого!$1:$1048576,COLUMN(CC44),0)</f>
        <v>64170</v>
      </c>
      <c r="DC43" s="7">
        <f>VLOOKUP("*Севастополь*",[1]итого!$1:$1048576,COLUMN(CD44),0)</f>
        <v>64892</v>
      </c>
      <c r="DD43" s="7">
        <f>VLOOKUP("*Севастополь*",[1]итого!$1:$1048576,COLUMN(CE44),0)</f>
        <v>65880</v>
      </c>
      <c r="DE43" s="7">
        <f>VLOOKUP("*Севастополь*",[1]итого!$1:$1048576,COLUMN(CF44),0)</f>
        <v>67238</v>
      </c>
      <c r="DF43" s="7">
        <f>VLOOKUP("*Севастополь*",[1]итого!$1:$1048576,COLUMN(CG44),0)</f>
        <v>68454</v>
      </c>
    </row>
    <row r="44" spans="1:110" ht="31.5" x14ac:dyDescent="0.25">
      <c r="A44" s="6" t="s">
        <v>40</v>
      </c>
      <c r="B44" s="7">
        <v>296618.30800000002</v>
      </c>
      <c r="C44" s="7">
        <v>296973.03499999997</v>
      </c>
      <c r="D44" s="7">
        <v>297473.26500000001</v>
      </c>
      <c r="E44" s="7">
        <v>298569.429</v>
      </c>
      <c r="F44" s="7">
        <v>301607.08600000001</v>
      </c>
      <c r="G44" s="7">
        <v>303814.86700000003</v>
      </c>
      <c r="H44" s="7">
        <v>307075.973</v>
      </c>
      <c r="I44" s="7">
        <v>311703.44300000003</v>
      </c>
      <c r="J44" s="7">
        <v>317140.27399999998</v>
      </c>
      <c r="K44" s="7">
        <v>321538.78399999999</v>
      </c>
      <c r="L44" s="7">
        <v>327566.21100000001</v>
      </c>
      <c r="M44" s="7">
        <v>333069.391</v>
      </c>
      <c r="N44" s="7">
        <v>338862.391</v>
      </c>
      <c r="O44" s="7">
        <v>344403.50699999998</v>
      </c>
      <c r="P44" s="7">
        <v>348171.01400000002</v>
      </c>
      <c r="Q44" s="7">
        <v>353987.65299999999</v>
      </c>
      <c r="R44" s="7">
        <v>360073.42499999999</v>
      </c>
      <c r="S44" s="7">
        <v>366120.45899999997</v>
      </c>
      <c r="T44" s="7">
        <v>373355.49300000002</v>
      </c>
      <c r="U44" s="7">
        <v>381888.01199999999</v>
      </c>
      <c r="V44" s="7">
        <v>391162.67499999999</v>
      </c>
      <c r="W44" s="7">
        <v>398795.76299999998</v>
      </c>
      <c r="X44" s="7">
        <v>405753.04700000002</v>
      </c>
      <c r="Y44" s="7">
        <v>414296.20600000001</v>
      </c>
      <c r="Z44" s="7">
        <v>420377.08399999997</v>
      </c>
      <c r="AA44" s="7">
        <f>VLOOKUP("*Северо-Кавказский*",[1]итого!$1:$1048576,COLUMN(B45),0)</f>
        <v>423705</v>
      </c>
      <c r="AB44" s="7">
        <f>VLOOKUP("*Северо-Кавказский*",[1]итого!$1:$1048576,COLUMN(C45),0)</f>
        <v>427000</v>
      </c>
      <c r="AC44" s="7">
        <f>VLOOKUP("*Северо-Кавказский*",[1]итого!$1:$1048576,COLUMN(D45),0)</f>
        <v>434369</v>
      </c>
      <c r="AD44" s="7">
        <f>VLOOKUP("*Северо-Кавказский*",[1]итого!$1:$1048576,COLUMN(E45),0)</f>
        <v>442630</v>
      </c>
      <c r="AE44" s="7">
        <f>VLOOKUP("*Северо-Кавказский*",[1]итого!$1:$1048576,COLUMN(F45),0)</f>
        <v>449840</v>
      </c>
      <c r="AF44" s="7">
        <f>VLOOKUP("*Северо-Кавказский*",[1]итого!$1:$1048576,COLUMN(G45),0)</f>
        <v>456421</v>
      </c>
      <c r="AG44" s="7">
        <f>VLOOKUP("*Северо-Кавказский*",[1]итого!$1:$1048576,COLUMN(H45),0)</f>
        <v>464141</v>
      </c>
      <c r="AH44" s="7">
        <f>VLOOKUP("*Северо-Кавказский*",[1]итого!$1:$1048576,COLUMN(I45),0)</f>
        <v>472602</v>
      </c>
      <c r="AI44" s="7">
        <f>VLOOKUP("*Северо-Кавказский*",[1]итого!$1:$1048576,COLUMN(J45),0)</f>
        <v>480243</v>
      </c>
      <c r="AJ44" s="7">
        <f>VLOOKUP("*Северо-Кавказский*",[1]итого!$1:$1048576,COLUMN(K45),0)</f>
        <v>486039</v>
      </c>
      <c r="AK44" s="7">
        <f>VLOOKUP("*Северо-Кавказский*",[1]итого!$1:$1048576,COLUMN(L45),0)</f>
        <v>491357</v>
      </c>
      <c r="AL44" s="7">
        <f>VLOOKUP("*Северо-Кавказский*",[1]итого!$1:$1048576,COLUMN(M45),0)</f>
        <v>498255</v>
      </c>
      <c r="AM44" s="7">
        <f>VLOOKUP("*Северо-Кавказский*",[1]итого!$1:$1048576,COLUMN(N45),0)</f>
        <v>502338</v>
      </c>
      <c r="AN44" s="7">
        <f>VLOOKUP("*Северо-Кавказский*",[1]итого!$1:$1048576,COLUMN(O45),0)</f>
        <v>507381</v>
      </c>
      <c r="AO44" s="7">
        <f>VLOOKUP("*Северо-Кавказский*",[1]итого!$1:$1048576,COLUMN(P45),0)</f>
        <v>514105</v>
      </c>
      <c r="AP44" s="7">
        <f>VLOOKUP("*Северо-Кавказский*",[1]итого!$1:$1048576,COLUMN(Q45),0)</f>
        <v>509837</v>
      </c>
      <c r="AQ44" s="7">
        <f>VLOOKUP("*Северо-Кавказский*",[1]итого!$1:$1048576,COLUMN(R45),0)</f>
        <v>508427</v>
      </c>
      <c r="AR44" s="7">
        <f>VLOOKUP("*Северо-Кавказский*",[1]итого!$1:$1048576,COLUMN(S45),0)</f>
        <v>512088</v>
      </c>
      <c r="AS44" s="7">
        <f>VLOOKUP("*Северо-Кавказский*",[1]итого!$1:$1048576,COLUMN(T45),0)</f>
        <v>518781</v>
      </c>
      <c r="AT44" s="7">
        <f>VLOOKUP("*Северо-Кавказский*",[1]итого!$1:$1048576,COLUMN(U45),0)</f>
        <v>528110</v>
      </c>
      <c r="AU44" s="7">
        <f>VLOOKUP("*Северо-Кавказский*",[1]итого!$1:$1048576,COLUMN(V45),0)</f>
        <v>535625</v>
      </c>
      <c r="AV44" s="7">
        <f>VLOOKUP("*Северо-Кавказский*",[1]итого!$1:$1048576,COLUMN(W45),0)</f>
        <v>545587</v>
      </c>
      <c r="AW44" s="7">
        <f>VLOOKUP("*Северо-Кавказский*",[1]итого!$1:$1048576,COLUMN(X45),0)</f>
        <v>552243</v>
      </c>
      <c r="AX44" s="7">
        <f>VLOOKUP("*Северо-Кавказский*",[1]итого!$1:$1048576,COLUMN(Y45),0)</f>
        <v>558643</v>
      </c>
      <c r="AY44" s="7">
        <f>VLOOKUP("*Северо-Кавказский*",[1]итого!$1:$1048576,COLUMN(Z45),0)</f>
        <v>563518</v>
      </c>
      <c r="AZ44" s="7">
        <f>VLOOKUP("*Северо-Кавказский*",[1]итого!$1:$1048576,COLUMN(AA45),0)</f>
        <v>570843</v>
      </c>
      <c r="BA44" s="7">
        <f>VLOOKUP("*Северо-Кавказский*",[1]итого!$1:$1048576,COLUMN(AB45),0)</f>
        <v>581792</v>
      </c>
      <c r="BB44" s="7">
        <f>VLOOKUP("*Северо-Кавказский*",[1]итого!$1:$1048576,COLUMN(AC45),0)</f>
        <v>593547</v>
      </c>
      <c r="BC44" s="7">
        <f>VLOOKUP("*Северо-Кавказский*",[1]итого!$1:$1048576,COLUMN(AD45),0)</f>
        <v>605128</v>
      </c>
      <c r="BD44" s="7">
        <f>VLOOKUP("*Северо-Кавказский*",[1]итого!$1:$1048576,COLUMN(AE45),0)</f>
        <v>619439</v>
      </c>
      <c r="BE44" s="7">
        <f>VLOOKUP("*Северо-Кавказский*",[1]итого!$1:$1048576,COLUMN(AF45),0)</f>
        <v>632001</v>
      </c>
      <c r="BF44" s="7">
        <f>VLOOKUP("*Северо-Кавказский*",[1]итого!$1:$1048576,COLUMN(AG45),0)</f>
        <v>646306</v>
      </c>
      <c r="BG44" s="7">
        <f>VLOOKUP("*Северо-Кавказский*",[1]итого!$1:$1048576,COLUMN(AH45),0)</f>
        <v>660163</v>
      </c>
      <c r="BH44" s="7">
        <f>VLOOKUP("*Северо-Кавказский*",[1]итого!$1:$1048576,COLUMN(AI45),0)</f>
        <v>674181</v>
      </c>
      <c r="BI44" s="7">
        <f>VLOOKUP("*Северо-Кавказский*",[1]итого!$1:$1048576,COLUMN(AJ45),0)</f>
        <v>684601</v>
      </c>
      <c r="BJ44" s="7">
        <f>VLOOKUP("*Северо-Кавказский*",[1]итого!$1:$1048576,COLUMN(AK45),0)</f>
        <v>698608</v>
      </c>
      <c r="BK44" s="7">
        <f>VLOOKUP("*Северо-Кавказский*",[1]итого!$1:$1048576,COLUMN(AL45),0)</f>
        <v>706743</v>
      </c>
      <c r="BL44" s="7">
        <f>VLOOKUP("*Северо-Кавказский*",[1]итого!$1:$1048576,COLUMN(AM45),0)</f>
        <v>719488</v>
      </c>
      <c r="BM44" s="7">
        <f>VLOOKUP("*Северо-Кавказский*",[1]итого!$1:$1048576,COLUMN(AN45),0)</f>
        <v>717771</v>
      </c>
      <c r="BN44" s="7">
        <f>VLOOKUP("*Северо-Кавказский*",[1]итого!$1:$1048576,COLUMN(AO45),0)</f>
        <v>710247</v>
      </c>
      <c r="BO44" s="7">
        <f>VLOOKUP("*Северо-Кавказский*",[1]итого!$1:$1048576,COLUMN(AP45),0)</f>
        <v>705875</v>
      </c>
      <c r="BP44" s="7">
        <f>VLOOKUP("*Северо-Кавказский*",[1]итого!$1:$1048576,COLUMN(AQ45),0)</f>
        <v>706576</v>
      </c>
      <c r="BQ44" s="7">
        <f>VLOOKUP("*Северо-Кавказский*",[1]итого!$1:$1048576,COLUMN(AR45),0)</f>
        <v>712206</v>
      </c>
      <c r="BR44" s="7">
        <f>VLOOKUP("*Северо-Кавказский*",[1]итого!$1:$1048576,COLUMN(AS45),0)</f>
        <v>719437</v>
      </c>
      <c r="BS44" s="7">
        <f>VLOOKUP("*Северо-Кавказский*",[1]итого!$1:$1048576,COLUMN(AT45),0)</f>
        <v>732970</v>
      </c>
      <c r="BT44" s="7">
        <f>VLOOKUP("*Северо-Кавказский*",[1]итого!$1:$1048576,COLUMN(AU45),0)</f>
        <v>744913</v>
      </c>
      <c r="BU44" s="7">
        <f>VLOOKUP("*Северо-Кавказский*",[1]итого!$1:$1048576,COLUMN(AV45),0)</f>
        <v>759437</v>
      </c>
      <c r="BV44" s="7">
        <f>VLOOKUP("*Северо-Кавказский*",[1]итого!$1:$1048576,COLUMN(AW45),0)</f>
        <v>776067</v>
      </c>
      <c r="BW44" s="7">
        <f>VLOOKUP("*Северо-Кавказский*",[1]итого!$1:$1048576,COLUMN(AX45),0)</f>
        <v>783641</v>
      </c>
      <c r="BX44" s="7">
        <f>VLOOKUP("*Северо-Кавказский*",[1]итого!$1:$1048576,COLUMN(AY45),0)</f>
        <v>794203</v>
      </c>
      <c r="BY44" s="7">
        <f>VLOOKUP("*Северо-Кавказский*",[1]итого!$1:$1048576,COLUMN(AZ45),0)</f>
        <v>810642</v>
      </c>
      <c r="BZ44" s="7">
        <f>VLOOKUP("*Северо-Кавказский*",[1]итого!$1:$1048576,COLUMN(BA45),0)</f>
        <v>828553</v>
      </c>
      <c r="CA44" s="7">
        <f>VLOOKUP("*Северо-Кавказский*",[1]итого!$1:$1048576,COLUMN(BB45),0)</f>
        <v>848151</v>
      </c>
      <c r="CB44" s="7">
        <f>VLOOKUP("*Северо-Кавказский*",[1]итого!$1:$1048576,COLUMN(BC45),0)</f>
        <v>870626</v>
      </c>
      <c r="CC44" s="7">
        <f>VLOOKUP("*Северо-Кавказский*",[1]итого!$1:$1048576,COLUMN(BD45),0)</f>
        <v>890765</v>
      </c>
      <c r="CD44" s="7">
        <f>VLOOKUP("*Северо-Кавказский*",[1]итого!$1:$1048576,COLUMN(BE45),0)</f>
        <v>923470</v>
      </c>
      <c r="CE44" s="7">
        <f>VLOOKUP("*Северо-Кавказский*",[1]итого!$1:$1048576,COLUMN(BF45),0)</f>
        <v>956073</v>
      </c>
      <c r="CF44" s="7">
        <f>VLOOKUP("*Северо-Кавказский*",[1]итого!$1:$1048576,COLUMN(BG45),0)</f>
        <v>983782</v>
      </c>
      <c r="CG44" s="7">
        <f>VLOOKUP("*Северо-Кавказский*",[1]итого!$1:$1048576,COLUMN(BH45),0)</f>
        <v>1007200</v>
      </c>
      <c r="CH44" s="7">
        <f>VLOOKUP("*Северо-Кавказский*",[1]итого!$1:$1048576,COLUMN(BI45),0)</f>
        <v>1017780</v>
      </c>
      <c r="CI44" s="7">
        <f>VLOOKUP("*Северо-Кавказский*",[1]итого!$1:$1048576,COLUMN(BJ45),0)</f>
        <v>1031048</v>
      </c>
      <c r="CJ44" s="7">
        <f>VLOOKUP("*Северо-Кавказский*",[1]итого!$1:$1048576,COLUMN(BK45),0)</f>
        <v>1046337</v>
      </c>
      <c r="CK44" s="7">
        <f>VLOOKUP("*Северо-Кавказский*",[1]итого!$1:$1048576,COLUMN(BL45),0)</f>
        <v>1067795</v>
      </c>
      <c r="CL44" s="7">
        <f>VLOOKUP("*Северо-Кавказский*",[1]итого!$1:$1048576,COLUMN(BM45),0)</f>
        <v>1088295</v>
      </c>
      <c r="CM44" s="7">
        <f>VLOOKUP("*Северо-Кавказский*",[1]итого!$1:$1048576,COLUMN(BN45),0)</f>
        <v>1113971</v>
      </c>
      <c r="CN44" s="7">
        <f>VLOOKUP("*Северо-Кавказский*",[1]итого!$1:$1048576,COLUMN(BO45),0)</f>
        <v>1142328</v>
      </c>
      <c r="CO44" s="7">
        <f>VLOOKUP("*Северо-Кавказский*",[1]итого!$1:$1048576,COLUMN(BP45),0)</f>
        <v>1143813</v>
      </c>
      <c r="CP44" s="7">
        <f>VLOOKUP("*Северо-Кавказский*",[1]итого!$1:$1048576,COLUMN(BQ45),0)</f>
        <v>1160658</v>
      </c>
      <c r="CQ44" s="7">
        <f>VLOOKUP("*Северо-Кавказский*",[1]итого!$1:$1048576,COLUMN(BR45),0)</f>
        <v>1168367</v>
      </c>
      <c r="CR44" s="7">
        <f>VLOOKUP("*Северо-Кавказский*",[1]итого!$1:$1048576,COLUMN(BS45),0)</f>
        <v>1175472</v>
      </c>
      <c r="CS44" s="7">
        <f>VLOOKUP("*Северо-Кавказский*",[1]итого!$1:$1048576,COLUMN(BT45),0)</f>
        <v>1138956</v>
      </c>
      <c r="CT44" s="7">
        <f>VLOOKUP("*Северо-Кавказский*",[1]итого!$1:$1048576,COLUMN(BU45),0)</f>
        <v>1125563</v>
      </c>
      <c r="CU44" s="7">
        <f>VLOOKUP("*Северо-Кавказский*",[1]итого!$1:$1048576,COLUMN(BV45),0)</f>
        <v>1098049</v>
      </c>
      <c r="CV44" s="7">
        <f>VLOOKUP("*Северо-Кавказский*",[1]итого!$1:$1048576,COLUMN(BW45),0)</f>
        <v>1093141</v>
      </c>
      <c r="CW44" s="7">
        <f>VLOOKUP("*Северо-Кавказский*",[1]итого!$1:$1048576,COLUMN(BX45),0)</f>
        <v>1091125</v>
      </c>
      <c r="CX44" s="7">
        <f>VLOOKUP("*Северо-Кавказский*",[1]итого!$1:$1048576,COLUMN(BY45),0)</f>
        <v>1093953</v>
      </c>
      <c r="CY44" s="7">
        <f>VLOOKUP("*Северо-Кавказский*",[1]итого!$1:$1048576,COLUMN(BZ45),0)</f>
        <v>1096363</v>
      </c>
      <c r="CZ44" s="7">
        <f>VLOOKUP("*Северо-Кавказский*",[1]итого!$1:$1048576,COLUMN(CA45),0)</f>
        <v>1091024</v>
      </c>
      <c r="DA44" s="7">
        <f>VLOOKUP("*Северо-Кавказский*",[1]итого!$1:$1048576,COLUMN(CB45),0)</f>
        <v>1087060</v>
      </c>
      <c r="DB44" s="7">
        <f>VLOOKUP("*Северо-Кавказский*",[1]итого!$1:$1048576,COLUMN(CC45),0)</f>
        <v>1093601</v>
      </c>
      <c r="DC44" s="7">
        <f>VLOOKUP("*Северо-Кавказский*",[1]итого!$1:$1048576,COLUMN(CD45),0)</f>
        <v>1097242</v>
      </c>
      <c r="DD44" s="7">
        <f>VLOOKUP("*Северо-Кавказский*",[1]итого!$1:$1048576,COLUMN(CE45),0)</f>
        <v>1102845</v>
      </c>
      <c r="DE44" s="7">
        <f>VLOOKUP("*Северо-Кавказский*",[1]итого!$1:$1048576,COLUMN(CF45),0)</f>
        <v>1108198</v>
      </c>
      <c r="DF44" s="7">
        <f>VLOOKUP("*Северо-Кавказский*",[1]итого!$1:$1048576,COLUMN(CG45),0)</f>
        <v>1111197</v>
      </c>
    </row>
    <row r="45" spans="1:110" x14ac:dyDescent="0.25">
      <c r="A45" s="8" t="s">
        <v>41</v>
      </c>
      <c r="B45" s="7">
        <v>36145.726000000002</v>
      </c>
      <c r="C45" s="7">
        <v>36453.415999999997</v>
      </c>
      <c r="D45" s="7">
        <v>36590.61</v>
      </c>
      <c r="E45" s="7">
        <v>36861.781000000003</v>
      </c>
      <c r="F45" s="7">
        <v>37326.688999999998</v>
      </c>
      <c r="G45" s="7">
        <v>37770.139000000003</v>
      </c>
      <c r="H45" s="7">
        <v>38229.648999999998</v>
      </c>
      <c r="I45" s="7">
        <v>38981.279999999999</v>
      </c>
      <c r="J45" s="7">
        <v>39865.173999999999</v>
      </c>
      <c r="K45" s="7">
        <v>40429.427000000003</v>
      </c>
      <c r="L45" s="7">
        <v>41465.745000000003</v>
      </c>
      <c r="M45" s="7">
        <v>42183.999000000003</v>
      </c>
      <c r="N45" s="7">
        <v>43490.531999999999</v>
      </c>
      <c r="O45" s="7">
        <v>44879.21</v>
      </c>
      <c r="P45" s="7">
        <v>45401.584999999999</v>
      </c>
      <c r="Q45" s="7">
        <v>46286.017</v>
      </c>
      <c r="R45" s="7">
        <v>47021.341999999997</v>
      </c>
      <c r="S45" s="7">
        <v>48008.862999999998</v>
      </c>
      <c r="T45" s="7">
        <v>49060.758000000002</v>
      </c>
      <c r="U45" s="7">
        <v>50491.324000000001</v>
      </c>
      <c r="V45" s="7">
        <v>51876.434000000001</v>
      </c>
      <c r="W45" s="7">
        <v>53155.097999999998</v>
      </c>
      <c r="X45" s="7">
        <v>54410.239000000001</v>
      </c>
      <c r="Y45" s="7">
        <v>55750.735999999997</v>
      </c>
      <c r="Z45" s="7">
        <v>57170.464</v>
      </c>
      <c r="AA45" s="7">
        <f>VLOOKUP("*Дагестан*",[1]итого!$1:$1048576,COLUMN(B46),0)</f>
        <v>57590</v>
      </c>
      <c r="AB45" s="7">
        <f>VLOOKUP("*Дагестан*",[1]итого!$1:$1048576,COLUMN(C46),0)</f>
        <v>58246</v>
      </c>
      <c r="AC45" s="7">
        <f>VLOOKUP("*Дагестан*",[1]итого!$1:$1048576,COLUMN(D46),0)</f>
        <v>59269</v>
      </c>
      <c r="AD45" s="7">
        <f>VLOOKUP("*Дагестан*",[1]итого!$1:$1048576,COLUMN(E46),0)</f>
        <v>60562</v>
      </c>
      <c r="AE45" s="7">
        <f>VLOOKUP("*Дагестан*",[1]итого!$1:$1048576,COLUMN(F46),0)</f>
        <v>61678</v>
      </c>
      <c r="AF45" s="7">
        <f>VLOOKUP("*Дагестан*",[1]итого!$1:$1048576,COLUMN(G46),0)</f>
        <v>62949</v>
      </c>
      <c r="AG45" s="7">
        <f>VLOOKUP("*Дагестан*",[1]итого!$1:$1048576,COLUMN(H46),0)</f>
        <v>64099</v>
      </c>
      <c r="AH45" s="7">
        <f>VLOOKUP("*Дагестан*",[1]итого!$1:$1048576,COLUMN(I46),0)</f>
        <v>65386</v>
      </c>
      <c r="AI45" s="7">
        <f>VLOOKUP("*Дагестан*",[1]итого!$1:$1048576,COLUMN(J46),0)</f>
        <v>66559</v>
      </c>
      <c r="AJ45" s="7">
        <f>VLOOKUP("*Дагестан*",[1]итого!$1:$1048576,COLUMN(K46),0)</f>
        <v>67866</v>
      </c>
      <c r="AK45" s="7">
        <f>VLOOKUP("*Дагестан*",[1]итого!$1:$1048576,COLUMN(L46),0)</f>
        <v>68977</v>
      </c>
      <c r="AL45" s="7">
        <f>VLOOKUP("*Дагестан*",[1]итого!$1:$1048576,COLUMN(M46),0)</f>
        <v>70211</v>
      </c>
      <c r="AM45" s="7">
        <f>VLOOKUP("*Дагестан*",[1]итого!$1:$1048576,COLUMN(N46),0)</f>
        <v>70961</v>
      </c>
      <c r="AN45" s="7">
        <f>VLOOKUP("*Дагестан*",[1]итого!$1:$1048576,COLUMN(O46),0)</f>
        <v>71529</v>
      </c>
      <c r="AO45" s="7">
        <f>VLOOKUP("*Дагестан*",[1]итого!$1:$1048576,COLUMN(P46),0)</f>
        <v>72715</v>
      </c>
      <c r="AP45" s="7">
        <f>VLOOKUP("*Дагестан*",[1]итого!$1:$1048576,COLUMN(Q46),0)</f>
        <v>72137</v>
      </c>
      <c r="AQ45" s="7">
        <f>VLOOKUP("*Дагестан*",[1]итого!$1:$1048576,COLUMN(R46),0)</f>
        <v>71493</v>
      </c>
      <c r="AR45" s="7">
        <f>VLOOKUP("*Дагестан*",[1]итого!$1:$1048576,COLUMN(S46),0)</f>
        <v>72152</v>
      </c>
      <c r="AS45" s="7">
        <f>VLOOKUP("*Дагестан*",[1]итого!$1:$1048576,COLUMN(T46),0)</f>
        <v>73376</v>
      </c>
      <c r="AT45" s="7">
        <f>VLOOKUP("*Дагестан*",[1]итого!$1:$1048576,COLUMN(U46),0)</f>
        <v>75248</v>
      </c>
      <c r="AU45" s="7">
        <f>VLOOKUP("*Дагестан*",[1]итого!$1:$1048576,COLUMN(V46),0)</f>
        <v>76486</v>
      </c>
      <c r="AV45" s="7">
        <f>VLOOKUP("*Дагестан*",[1]итого!$1:$1048576,COLUMN(W46),0)</f>
        <v>78503</v>
      </c>
      <c r="AW45" s="7">
        <f>VLOOKUP("*Дагестан*",[1]итого!$1:$1048576,COLUMN(X46),0)</f>
        <v>80409</v>
      </c>
      <c r="AX45" s="7">
        <f>VLOOKUP("*Дагестан*",[1]итого!$1:$1048576,COLUMN(Y46),0)</f>
        <v>82142</v>
      </c>
      <c r="AY45" s="7">
        <f>VLOOKUP("*Дагестан*",[1]итого!$1:$1048576,COLUMN(Z46),0)</f>
        <v>83359</v>
      </c>
      <c r="AZ45" s="7">
        <f>VLOOKUP("*Дагестан*",[1]итого!$1:$1048576,COLUMN(AA46),0)</f>
        <v>85013</v>
      </c>
      <c r="BA45" s="7">
        <f>VLOOKUP("*Дагестан*",[1]итого!$1:$1048576,COLUMN(AB46),0)</f>
        <v>87002</v>
      </c>
      <c r="BB45" s="7">
        <f>VLOOKUP("*Дагестан*",[1]итого!$1:$1048576,COLUMN(AC46),0)</f>
        <v>89297</v>
      </c>
      <c r="BC45" s="7">
        <f>VLOOKUP("*Дагестан*",[1]итого!$1:$1048576,COLUMN(AD46),0)</f>
        <v>91306</v>
      </c>
      <c r="BD45" s="7">
        <f>VLOOKUP("*Дагестан*",[1]итого!$1:$1048576,COLUMN(AE46),0)</f>
        <v>93669</v>
      </c>
      <c r="BE45" s="7">
        <f>VLOOKUP("*Дагестан*",[1]итого!$1:$1048576,COLUMN(AF46),0)</f>
        <v>95901</v>
      </c>
      <c r="BF45" s="7">
        <f>VLOOKUP("*Дагестан*",[1]итого!$1:$1048576,COLUMN(AG46),0)</f>
        <v>98247</v>
      </c>
      <c r="BG45" s="7">
        <f>VLOOKUP("*Дагестан*",[1]итого!$1:$1048576,COLUMN(AH46),0)</f>
        <v>100997</v>
      </c>
      <c r="BH45" s="7">
        <f>VLOOKUP("*Дагестан*",[1]итого!$1:$1048576,COLUMN(AI46),0)</f>
        <v>104060</v>
      </c>
      <c r="BI45" s="7">
        <f>VLOOKUP("*Дагестан*",[1]итого!$1:$1048576,COLUMN(AJ46),0)</f>
        <v>106348</v>
      </c>
      <c r="BJ45" s="7">
        <f>VLOOKUP("*Дагестан*",[1]итого!$1:$1048576,COLUMN(AK46),0)</f>
        <v>109472</v>
      </c>
      <c r="BK45" s="7">
        <f>VLOOKUP("*Дагестан*",[1]итого!$1:$1048576,COLUMN(AL46),0)</f>
        <v>111085</v>
      </c>
      <c r="BL45" s="7">
        <f>VLOOKUP("*Дагестан*",[1]итого!$1:$1048576,COLUMN(AM46),0)</f>
        <v>113361</v>
      </c>
      <c r="BM45" s="7">
        <f>VLOOKUP("*Дагестан*",[1]итого!$1:$1048576,COLUMN(AN46),0)</f>
        <v>113493</v>
      </c>
      <c r="BN45" s="7">
        <f>VLOOKUP("*Дагестан*",[1]итого!$1:$1048576,COLUMN(AO46),0)</f>
        <v>112302</v>
      </c>
      <c r="BO45" s="7">
        <f>VLOOKUP("*Дагестан*",[1]итого!$1:$1048576,COLUMN(AP46),0)</f>
        <v>111596</v>
      </c>
      <c r="BP45" s="7">
        <f>VLOOKUP("*Дагестан*",[1]итого!$1:$1048576,COLUMN(AQ46),0)</f>
        <v>111700</v>
      </c>
      <c r="BQ45" s="7">
        <f>VLOOKUP("*Дагестан*",[1]итого!$1:$1048576,COLUMN(AR46),0)</f>
        <v>112689</v>
      </c>
      <c r="BR45" s="7">
        <f>VLOOKUP("*Дагестан*",[1]итого!$1:$1048576,COLUMN(AS46),0)</f>
        <v>113487</v>
      </c>
      <c r="BS45" s="7">
        <f>VLOOKUP("*Дагестан*",[1]итого!$1:$1048576,COLUMN(AT46),0)</f>
        <v>116163</v>
      </c>
      <c r="BT45" s="7">
        <f>VLOOKUP("*Дагестан*",[1]итого!$1:$1048576,COLUMN(AU46),0)</f>
        <v>118579</v>
      </c>
      <c r="BU45" s="7">
        <f>VLOOKUP("*Дагестан*",[1]итого!$1:$1048576,COLUMN(AV46),0)</f>
        <v>121988</v>
      </c>
      <c r="BV45" s="7">
        <f>VLOOKUP("*Дагестан*",[1]итого!$1:$1048576,COLUMN(AW46),0)</f>
        <v>125849</v>
      </c>
      <c r="BW45" s="7">
        <f>VLOOKUP("*Дагестан*",[1]итого!$1:$1048576,COLUMN(AX46),0)</f>
        <v>127667</v>
      </c>
      <c r="BX45" s="7">
        <f>VLOOKUP("*Дагестан*",[1]итого!$1:$1048576,COLUMN(AY46),0)</f>
        <v>129795</v>
      </c>
      <c r="BY45" s="7">
        <f>VLOOKUP("*Дагестан*",[1]итого!$1:$1048576,COLUMN(AZ46),0)</f>
        <v>133027</v>
      </c>
      <c r="BZ45" s="7">
        <f>VLOOKUP("*Дагестан*",[1]итого!$1:$1048576,COLUMN(BA46),0)</f>
        <v>136559</v>
      </c>
      <c r="CA45" s="7">
        <f>VLOOKUP("*Дагестан*",[1]итого!$1:$1048576,COLUMN(BB46),0)</f>
        <v>140685</v>
      </c>
      <c r="CB45" s="7">
        <f>VLOOKUP("*Дагестан*",[1]итого!$1:$1048576,COLUMN(BC46),0)</f>
        <v>145148</v>
      </c>
      <c r="CC45" s="7">
        <f>VLOOKUP("*Дагестан*",[1]итого!$1:$1048576,COLUMN(BD46),0)</f>
        <v>149474</v>
      </c>
      <c r="CD45" s="7">
        <f>VLOOKUP("*Дагестан*",[1]итого!$1:$1048576,COLUMN(BE46),0)</f>
        <v>155717</v>
      </c>
      <c r="CE45" s="7">
        <f>VLOOKUP("*Дагестан*",[1]итого!$1:$1048576,COLUMN(BF46),0)</f>
        <v>162283</v>
      </c>
      <c r="CF45" s="7">
        <f>VLOOKUP("*Дагестан*",[1]итого!$1:$1048576,COLUMN(BG46),0)</f>
        <v>167512</v>
      </c>
      <c r="CG45" s="7">
        <f>VLOOKUP("*Дагестан*",[1]итого!$1:$1048576,COLUMN(BH46),0)</f>
        <v>172943</v>
      </c>
      <c r="CH45" s="7">
        <f>VLOOKUP("*Дагестан*",[1]итого!$1:$1048576,COLUMN(BI46),0)</f>
        <v>176676</v>
      </c>
      <c r="CI45" s="7">
        <f>VLOOKUP("*Дагестан*",[1]итого!$1:$1048576,COLUMN(BJ46),0)</f>
        <v>180172</v>
      </c>
      <c r="CJ45" s="7">
        <f>VLOOKUP("*Дагестан*",[1]итого!$1:$1048576,COLUMN(BK46),0)</f>
        <v>183307</v>
      </c>
      <c r="CK45" s="7">
        <f>VLOOKUP("*Дагестан*",[1]итого!$1:$1048576,COLUMN(BL46),0)</f>
        <v>187659</v>
      </c>
      <c r="CL45" s="7">
        <f>VLOOKUP("*Дагестан*",[1]итого!$1:$1048576,COLUMN(BM46),0)</f>
        <v>192168</v>
      </c>
      <c r="CM45" s="7">
        <f>VLOOKUP("*Дагестан*",[1]итого!$1:$1048576,COLUMN(BN46),0)</f>
        <v>198016</v>
      </c>
      <c r="CN45" s="7">
        <f>VLOOKUP("*Дагестан*",[1]итого!$1:$1048576,COLUMN(BO46),0)</f>
        <v>203919</v>
      </c>
      <c r="CO45" s="7">
        <f>VLOOKUP("*Дагестан*",[1]итого!$1:$1048576,COLUMN(BP46),0)</f>
        <v>206754</v>
      </c>
      <c r="CP45" s="7">
        <f>VLOOKUP("*Дагестан*",[1]итого!$1:$1048576,COLUMN(BQ46),0)</f>
        <v>211185</v>
      </c>
      <c r="CQ45" s="7">
        <f>VLOOKUP("*Дагестан*",[1]итого!$1:$1048576,COLUMN(BR46),0)</f>
        <v>214490</v>
      </c>
      <c r="CR45" s="7">
        <f>VLOOKUP("*Дагестан*",[1]итого!$1:$1048576,COLUMN(BS46),0)</f>
        <v>218480</v>
      </c>
      <c r="CS45" s="7">
        <f>VLOOKUP("*Дагестан*",[1]итого!$1:$1048576,COLUMN(BT46),0)</f>
        <v>209881</v>
      </c>
      <c r="CT45" s="7">
        <f>VLOOKUP("*Дагестан*",[1]итого!$1:$1048576,COLUMN(BU46),0)</f>
        <v>208405</v>
      </c>
      <c r="CU45" s="7">
        <f>VLOOKUP("*Дагестан*",[1]итого!$1:$1048576,COLUMN(BV46),0)</f>
        <v>198842</v>
      </c>
      <c r="CV45" s="7">
        <f>VLOOKUP("*Дагестан*",[1]итого!$1:$1048576,COLUMN(BW46),0)</f>
        <v>198390</v>
      </c>
      <c r="CW45" s="7">
        <f>VLOOKUP("*Дагестан*",[1]итого!$1:$1048576,COLUMN(BX46),0)</f>
        <v>198085</v>
      </c>
      <c r="CX45" s="7">
        <f>VLOOKUP("*Дагестан*",[1]итого!$1:$1048576,COLUMN(BY46),0)</f>
        <v>197542</v>
      </c>
      <c r="CY45" s="7">
        <f>VLOOKUP("*Дагестан*",[1]итого!$1:$1048576,COLUMN(BZ46),0)</f>
        <v>197864</v>
      </c>
      <c r="CZ45" s="7">
        <f>VLOOKUP("*Дагестан*",[1]итого!$1:$1048576,COLUMN(CA46),0)</f>
        <v>197559</v>
      </c>
      <c r="DA45" s="7">
        <f>VLOOKUP("*Дагестан*",[1]итого!$1:$1048576,COLUMN(CB46),0)</f>
        <v>196235</v>
      </c>
      <c r="DB45" s="7">
        <f>VLOOKUP("*Дагестан*",[1]итого!$1:$1048576,COLUMN(CC46),0)</f>
        <v>196974</v>
      </c>
      <c r="DC45" s="7">
        <f>VLOOKUP("*Дагестан*",[1]итого!$1:$1048576,COLUMN(CD46),0)</f>
        <v>197250</v>
      </c>
      <c r="DD45" s="7">
        <f>VLOOKUP("*Дагестан*",[1]итого!$1:$1048576,COLUMN(CE46),0)</f>
        <v>197840</v>
      </c>
      <c r="DE45" s="7">
        <f>VLOOKUP("*Дагестан*",[1]итого!$1:$1048576,COLUMN(CF46),0)</f>
        <v>198089</v>
      </c>
      <c r="DF45" s="7">
        <f>VLOOKUP("*Дагестан*",[1]итого!$1:$1048576,COLUMN(CG46),0)</f>
        <v>197566</v>
      </c>
    </row>
    <row r="46" spans="1:110" x14ac:dyDescent="0.25">
      <c r="A46" s="8" t="s">
        <v>42</v>
      </c>
      <c r="B46" s="7">
        <v>4003.01</v>
      </c>
      <c r="C46" s="7">
        <v>3930.578</v>
      </c>
      <c r="D46" s="7">
        <v>3898.107</v>
      </c>
      <c r="E46" s="7">
        <v>3830.788</v>
      </c>
      <c r="F46" s="7">
        <v>3869.8249999999998</v>
      </c>
      <c r="G46" s="7">
        <v>3905.3620000000001</v>
      </c>
      <c r="H46" s="7">
        <v>3892.2109999999998</v>
      </c>
      <c r="I46" s="7">
        <v>3933.04</v>
      </c>
      <c r="J46" s="7">
        <v>4029.7330000000002</v>
      </c>
      <c r="K46" s="7">
        <v>4106.8130000000001</v>
      </c>
      <c r="L46" s="7">
        <v>4196.2700000000004</v>
      </c>
      <c r="M46" s="7">
        <v>4260.4560000000001</v>
      </c>
      <c r="N46" s="7">
        <v>4355.665</v>
      </c>
      <c r="O46" s="7">
        <v>4464.2280000000001</v>
      </c>
      <c r="P46" s="7">
        <v>4540.9880000000003</v>
      </c>
      <c r="Q46" s="7">
        <v>4658.7969999999996</v>
      </c>
      <c r="R46" s="7">
        <v>4780.799</v>
      </c>
      <c r="S46" s="7">
        <v>4972.2349999999997</v>
      </c>
      <c r="T46" s="7">
        <v>5088.8220000000001</v>
      </c>
      <c r="U46" s="7">
        <v>5301.0609999999997</v>
      </c>
      <c r="V46" s="7">
        <v>5467.8010000000004</v>
      </c>
      <c r="W46" s="7">
        <v>5514.6549999999997</v>
      </c>
      <c r="X46" s="7">
        <v>5669.2359999999999</v>
      </c>
      <c r="Y46" s="7">
        <v>5838.0079999999998</v>
      </c>
      <c r="Z46" s="7">
        <v>5973.8890000000001</v>
      </c>
      <c r="AA46" s="7">
        <f>VLOOKUP("*Ингушетия*",[1]итого!$1:$1048576,COLUMN(B47),0)</f>
        <v>6045</v>
      </c>
      <c r="AB46" s="7">
        <f>VLOOKUP("*Ингушетия*",[1]итого!$1:$1048576,COLUMN(C47),0)</f>
        <v>6117</v>
      </c>
      <c r="AC46" s="7">
        <f>VLOOKUP("*Ингушетия*",[1]итого!$1:$1048576,COLUMN(D47),0)</f>
        <v>6193</v>
      </c>
      <c r="AD46" s="7">
        <f>VLOOKUP("*Ингушетия*",[1]итого!$1:$1048576,COLUMN(E47),0)</f>
        <v>6301</v>
      </c>
      <c r="AE46" s="7">
        <f>VLOOKUP("*Ингушетия*",[1]итого!$1:$1048576,COLUMN(F47),0)</f>
        <v>6425</v>
      </c>
      <c r="AF46" s="7">
        <f>VLOOKUP("*Ингушетия*",[1]итого!$1:$1048576,COLUMN(G47),0)</f>
        <v>6512</v>
      </c>
      <c r="AG46" s="7">
        <f>VLOOKUP("*Ингушетия*",[1]итого!$1:$1048576,COLUMN(H47),0)</f>
        <v>6661</v>
      </c>
      <c r="AH46" s="7">
        <f>VLOOKUP("*Ингушетия*",[1]итого!$1:$1048576,COLUMN(I47),0)</f>
        <v>6831</v>
      </c>
      <c r="AI46" s="7">
        <f>VLOOKUP("*Ингушетия*",[1]итого!$1:$1048576,COLUMN(J47),0)</f>
        <v>6980</v>
      </c>
      <c r="AJ46" s="7">
        <f>VLOOKUP("*Ингушетия*",[1]итого!$1:$1048576,COLUMN(K47),0)</f>
        <v>7146</v>
      </c>
      <c r="AK46" s="7">
        <f>VLOOKUP("*Ингушетия*",[1]итого!$1:$1048576,COLUMN(L47),0)</f>
        <v>7241</v>
      </c>
      <c r="AL46" s="7">
        <f>VLOOKUP("*Ингушетия*",[1]итого!$1:$1048576,COLUMN(M47),0)</f>
        <v>7416</v>
      </c>
      <c r="AM46" s="7">
        <f>VLOOKUP("*Ингушетия*",[1]итого!$1:$1048576,COLUMN(N47),0)</f>
        <v>7544</v>
      </c>
      <c r="AN46" s="7">
        <f>VLOOKUP("*Ингушетия*",[1]итого!$1:$1048576,COLUMN(O47),0)</f>
        <v>7680</v>
      </c>
      <c r="AO46" s="7">
        <f>VLOOKUP("*Ингушетия*",[1]итого!$1:$1048576,COLUMN(P47),0)</f>
        <v>7780</v>
      </c>
      <c r="AP46" s="7">
        <f>VLOOKUP("*Ингушетия*",[1]итого!$1:$1048576,COLUMN(Q47),0)</f>
        <v>7733</v>
      </c>
      <c r="AQ46" s="7">
        <f>VLOOKUP("*Ингушетия*",[1]итого!$1:$1048576,COLUMN(R47),0)</f>
        <v>7728</v>
      </c>
      <c r="AR46" s="7">
        <f>VLOOKUP("*Ингушетия*",[1]итого!$1:$1048576,COLUMN(S47),0)</f>
        <v>7792</v>
      </c>
      <c r="AS46" s="7">
        <f>VLOOKUP("*Ингушетия*",[1]итого!$1:$1048576,COLUMN(T47),0)</f>
        <v>7863</v>
      </c>
      <c r="AT46" s="7">
        <f>VLOOKUP("*Ингушетия*",[1]итого!$1:$1048576,COLUMN(U47),0)</f>
        <v>8018</v>
      </c>
      <c r="AU46" s="7">
        <f>VLOOKUP("*Ингушетия*",[1]итого!$1:$1048576,COLUMN(V47),0)</f>
        <v>7907</v>
      </c>
      <c r="AV46" s="7">
        <f>VLOOKUP("*Ингушетия*",[1]итого!$1:$1048576,COLUMN(W47),0)</f>
        <v>8071</v>
      </c>
      <c r="AW46" s="7">
        <f>VLOOKUP("*Ингушетия*",[1]итого!$1:$1048576,COLUMN(X47),0)</f>
        <v>8241</v>
      </c>
      <c r="AX46" s="7">
        <f>VLOOKUP("*Ингушетия*",[1]итого!$1:$1048576,COLUMN(Y47),0)</f>
        <v>8318</v>
      </c>
      <c r="AY46" s="7">
        <f>VLOOKUP("*Ингушетия*",[1]итого!$1:$1048576,COLUMN(Z47),0)</f>
        <v>8358</v>
      </c>
      <c r="AZ46" s="7">
        <f>VLOOKUP("*Ингушетия*",[1]итого!$1:$1048576,COLUMN(AA47),0)</f>
        <v>8359</v>
      </c>
      <c r="BA46" s="7">
        <f>VLOOKUP("*Ингушетия*",[1]итого!$1:$1048576,COLUMN(AB47),0)</f>
        <v>8516</v>
      </c>
      <c r="BB46" s="7">
        <f>VLOOKUP("*Ингушетия*",[1]итого!$1:$1048576,COLUMN(AC47),0)</f>
        <v>8713</v>
      </c>
      <c r="BC46" s="7">
        <f>VLOOKUP("*Ингушетия*",[1]итого!$1:$1048576,COLUMN(AD47),0)</f>
        <v>8847</v>
      </c>
      <c r="BD46" s="7">
        <f>VLOOKUP("*Ингушетия*",[1]итого!$1:$1048576,COLUMN(AE47),0)</f>
        <v>9011</v>
      </c>
      <c r="BE46" s="7">
        <f>VLOOKUP("*Ингушетия*",[1]итого!$1:$1048576,COLUMN(AF47),0)</f>
        <v>9203</v>
      </c>
      <c r="BF46" s="7">
        <f>VLOOKUP("*Ингушетия*",[1]итого!$1:$1048576,COLUMN(AG47),0)</f>
        <v>9394</v>
      </c>
      <c r="BG46" s="7">
        <f>VLOOKUP("*Ингушетия*",[1]итого!$1:$1048576,COLUMN(AH47),0)</f>
        <v>9619</v>
      </c>
      <c r="BH46" s="7">
        <f>VLOOKUP("*Ингушетия*",[1]итого!$1:$1048576,COLUMN(AI47),0)</f>
        <v>9848</v>
      </c>
      <c r="BI46" s="7">
        <f>VLOOKUP("*Ингушетия*",[1]итого!$1:$1048576,COLUMN(AJ47),0)</f>
        <v>9977</v>
      </c>
      <c r="BJ46" s="7">
        <f>VLOOKUP("*Ингушетия*",[1]итого!$1:$1048576,COLUMN(AK47),0)</f>
        <v>10150</v>
      </c>
      <c r="BK46" s="7">
        <f>VLOOKUP("*Ингушетия*",[1]итого!$1:$1048576,COLUMN(AL47),0)</f>
        <v>10265</v>
      </c>
      <c r="BL46" s="7">
        <f>VLOOKUP("*Ингушетия*",[1]итого!$1:$1048576,COLUMN(AM47),0)</f>
        <v>10422</v>
      </c>
      <c r="BM46" s="7">
        <f>VLOOKUP("*Ингушетия*",[1]итого!$1:$1048576,COLUMN(AN47),0)</f>
        <v>10322</v>
      </c>
      <c r="BN46" s="7">
        <f>VLOOKUP("*Ингушетия*",[1]итого!$1:$1048576,COLUMN(AO47),0)</f>
        <v>10234</v>
      </c>
      <c r="BO46" s="7">
        <f>VLOOKUP("*Ингушетия*",[1]итого!$1:$1048576,COLUMN(AP47),0)</f>
        <v>10151</v>
      </c>
      <c r="BP46" s="7">
        <f>VLOOKUP("*Ингушетия*",[1]итого!$1:$1048576,COLUMN(AQ47),0)</f>
        <v>10061</v>
      </c>
      <c r="BQ46" s="7">
        <f>VLOOKUP("*Ингушетия*",[1]итого!$1:$1048576,COLUMN(AR47),0)</f>
        <v>10217</v>
      </c>
      <c r="BR46" s="7">
        <f>VLOOKUP("*Ингушетия*",[1]итого!$1:$1048576,COLUMN(AS47),0)</f>
        <v>10440</v>
      </c>
      <c r="BS46" s="7">
        <f>VLOOKUP("*Ингушетия*",[1]итого!$1:$1048576,COLUMN(AT47),0)</f>
        <v>10657</v>
      </c>
      <c r="BT46" s="7">
        <f>VLOOKUP("*Ингушетия*",[1]итого!$1:$1048576,COLUMN(AU47),0)</f>
        <v>10885</v>
      </c>
      <c r="BU46" s="7">
        <f>VLOOKUP("*Ингушетия*",[1]итого!$1:$1048576,COLUMN(AV47),0)</f>
        <v>11104</v>
      </c>
      <c r="BV46" s="7">
        <f>VLOOKUP("*Ингушетия*",[1]итого!$1:$1048576,COLUMN(AW47),0)</f>
        <v>11367</v>
      </c>
      <c r="BW46" s="7">
        <f>VLOOKUP("*Ингушетия*",[1]итого!$1:$1048576,COLUMN(AX47),0)</f>
        <v>11541</v>
      </c>
      <c r="BX46" s="7">
        <f>VLOOKUP("*Ингушетия*",[1]итого!$1:$1048576,COLUMN(AY47),0)</f>
        <v>11727</v>
      </c>
      <c r="BY46" s="7">
        <f>VLOOKUP("*Ингушетия*",[1]итого!$1:$1048576,COLUMN(AZ47),0)</f>
        <v>12013</v>
      </c>
      <c r="BZ46" s="7">
        <f>VLOOKUP("*Ингушетия*",[1]итого!$1:$1048576,COLUMN(BA47),0)</f>
        <v>12216</v>
      </c>
      <c r="CA46" s="7">
        <f>VLOOKUP("*Ингушетия*",[1]итого!$1:$1048576,COLUMN(BB47),0)</f>
        <v>12489</v>
      </c>
      <c r="CB46" s="7">
        <f>VLOOKUP("*Ингушетия*",[1]итого!$1:$1048576,COLUMN(BC47),0)</f>
        <v>12858</v>
      </c>
      <c r="CC46" s="7">
        <f>VLOOKUP("*Ингушетия*",[1]итого!$1:$1048576,COLUMN(BD47),0)</f>
        <v>13292</v>
      </c>
      <c r="CD46" s="7">
        <f>VLOOKUP("*Ингушетия*",[1]итого!$1:$1048576,COLUMN(BE47),0)</f>
        <v>13845</v>
      </c>
      <c r="CE46" s="7">
        <f>VLOOKUP("*Ингушетия*",[1]итого!$1:$1048576,COLUMN(BF47),0)</f>
        <v>14283</v>
      </c>
      <c r="CF46" s="7">
        <f>VLOOKUP("*Ингушетия*",[1]итого!$1:$1048576,COLUMN(BG47),0)</f>
        <v>14727</v>
      </c>
      <c r="CG46" s="7">
        <f>VLOOKUP("*Ингушетия*",[1]итого!$1:$1048576,COLUMN(BH47),0)</f>
        <v>15178</v>
      </c>
      <c r="CH46" s="7">
        <f>VLOOKUP("*Ингушетия*",[1]итого!$1:$1048576,COLUMN(BI47),0)</f>
        <v>15374</v>
      </c>
      <c r="CI46" s="7">
        <f>VLOOKUP("*Ингушетия*",[1]итого!$1:$1048576,COLUMN(BJ47),0)</f>
        <v>15662</v>
      </c>
      <c r="CJ46" s="7">
        <f>VLOOKUP("*Ингушетия*",[1]итого!$1:$1048576,COLUMN(BK47),0)</f>
        <v>16005</v>
      </c>
      <c r="CK46" s="7">
        <f>VLOOKUP("*Ингушетия*",[1]итого!$1:$1048576,COLUMN(BL47),0)</f>
        <v>16339</v>
      </c>
      <c r="CL46" s="7">
        <f>VLOOKUP("*Ингушетия*",[1]итого!$1:$1048576,COLUMN(BM47),0)</f>
        <v>16644</v>
      </c>
      <c r="CM46" s="7">
        <f>VLOOKUP("*Ингушетия*",[1]итого!$1:$1048576,COLUMN(BN47),0)</f>
        <v>17107</v>
      </c>
      <c r="CN46" s="7">
        <f>VLOOKUP("*Ингушетия*",[1]итого!$1:$1048576,COLUMN(BO47),0)</f>
        <v>17480</v>
      </c>
      <c r="CO46" s="7">
        <f>VLOOKUP("*Ингушетия*",[1]итого!$1:$1048576,COLUMN(BP47),0)</f>
        <v>17802</v>
      </c>
      <c r="CP46" s="7">
        <f>VLOOKUP("*Ингушетия*",[1]итого!$1:$1048576,COLUMN(BQ47),0)</f>
        <v>18247</v>
      </c>
      <c r="CQ46" s="7">
        <f>VLOOKUP("*Ингушетия*",[1]итого!$1:$1048576,COLUMN(BR47),0)</f>
        <v>18424</v>
      </c>
      <c r="CR46" s="7">
        <f>VLOOKUP("*Ингушетия*",[1]итого!$1:$1048576,COLUMN(BS47),0)</f>
        <v>18559</v>
      </c>
      <c r="CS46" s="7">
        <f>VLOOKUP("*Ингушетия*",[1]итого!$1:$1048576,COLUMN(BT47),0)</f>
        <v>17732</v>
      </c>
      <c r="CT46" s="7">
        <f>VLOOKUP("*Ингушетия*",[1]итого!$1:$1048576,COLUMN(BU47),0)</f>
        <v>17409</v>
      </c>
      <c r="CU46" s="7">
        <f>VLOOKUP("*Ингушетия*",[1]итого!$1:$1048576,COLUMN(BV47),0)</f>
        <v>17056</v>
      </c>
      <c r="CV46" s="7">
        <f>VLOOKUP("*Ингушетия*",[1]итого!$1:$1048576,COLUMN(BW47),0)</f>
        <v>16888</v>
      </c>
      <c r="CW46" s="7">
        <f>VLOOKUP("*Ингушетия*",[1]итого!$1:$1048576,COLUMN(BX47),0)</f>
        <v>16770</v>
      </c>
      <c r="CX46" s="7">
        <f>VLOOKUP("*Ингушетия*",[1]итого!$1:$1048576,COLUMN(BY47),0)</f>
        <v>16519</v>
      </c>
      <c r="CY46" s="7">
        <f>VLOOKUP("*Ингушетия*",[1]итого!$1:$1048576,COLUMN(BZ47),0)</f>
        <v>16432</v>
      </c>
      <c r="CZ46" s="7">
        <f>VLOOKUP("*Ингушетия*",[1]итого!$1:$1048576,COLUMN(CA47),0)</f>
        <v>16190</v>
      </c>
      <c r="DA46" s="7">
        <f>VLOOKUP("*Ингушетия*",[1]итого!$1:$1048576,COLUMN(CB47),0)</f>
        <v>16074</v>
      </c>
      <c r="DB46" s="7">
        <f>VLOOKUP("*Ингушетия*",[1]итого!$1:$1048576,COLUMN(CC47),0)</f>
        <v>15843</v>
      </c>
      <c r="DC46" s="7">
        <f>VLOOKUP("*Ингушетия*",[1]итого!$1:$1048576,COLUMN(CD47),0)</f>
        <v>15735</v>
      </c>
      <c r="DD46" s="7">
        <f>VLOOKUP("*Ингушетия*",[1]итого!$1:$1048576,COLUMN(CE47),0)</f>
        <v>15441</v>
      </c>
      <c r="DE46" s="7">
        <f>VLOOKUP("*Ингушетия*",[1]итого!$1:$1048576,COLUMN(CF47),0)</f>
        <v>15278</v>
      </c>
      <c r="DF46" s="7">
        <f>VLOOKUP("*Ингушетия*",[1]итого!$1:$1048576,COLUMN(CG47),0)</f>
        <v>15054</v>
      </c>
    </row>
    <row r="47" spans="1:110" ht="31.5" x14ac:dyDescent="0.25">
      <c r="A47" s="8" t="s">
        <v>43</v>
      </c>
      <c r="B47" s="7">
        <v>30625.743999999999</v>
      </c>
      <c r="C47" s="7">
        <v>30620.004000000001</v>
      </c>
      <c r="D47" s="7">
        <v>30436.397000000001</v>
      </c>
      <c r="E47" s="7">
        <v>30360.912</v>
      </c>
      <c r="F47" s="7">
        <v>30611.813999999998</v>
      </c>
      <c r="G47" s="7">
        <v>30845.991000000002</v>
      </c>
      <c r="H47" s="7">
        <v>31129.745999999999</v>
      </c>
      <c r="I47" s="7">
        <v>31600.607</v>
      </c>
      <c r="J47" s="7">
        <v>32049.420999999998</v>
      </c>
      <c r="K47" s="7">
        <v>32488.853999999999</v>
      </c>
      <c r="L47" s="7">
        <v>33017.665999999997</v>
      </c>
      <c r="M47" s="7">
        <v>33540.345999999998</v>
      </c>
      <c r="N47" s="7">
        <v>34058.845999999998</v>
      </c>
      <c r="O47" s="7">
        <v>34677.273999999998</v>
      </c>
      <c r="P47" s="7">
        <v>34977.949999999997</v>
      </c>
      <c r="Q47" s="7">
        <v>35415.120999999999</v>
      </c>
      <c r="R47" s="7">
        <v>36024.311000000002</v>
      </c>
      <c r="S47" s="7">
        <v>35574.722000000002</v>
      </c>
      <c r="T47" s="7">
        <v>36305.260999999999</v>
      </c>
      <c r="U47" s="7">
        <v>37080.101000000002</v>
      </c>
      <c r="V47" s="7">
        <v>38049.832000000002</v>
      </c>
      <c r="W47" s="7">
        <v>38782.593999999997</v>
      </c>
      <c r="X47" s="7">
        <v>39404.915999999997</v>
      </c>
      <c r="Y47" s="7">
        <v>40130.042999999998</v>
      </c>
      <c r="Z47" s="7">
        <v>40558.478999999999</v>
      </c>
      <c r="AA47" s="7">
        <f>VLOOKUP("*Кабардино-Балкарская*",[1]итого!$1:$1048576,COLUMN(B48),0)</f>
        <v>40840</v>
      </c>
      <c r="AB47" s="7">
        <f>VLOOKUP("*Кабардино-Балкарская*",[1]итого!$1:$1048576,COLUMN(C48),0)</f>
        <v>41081</v>
      </c>
      <c r="AC47" s="7">
        <f>VLOOKUP("*Кабардино-Балкарская*",[1]итого!$1:$1048576,COLUMN(D48),0)</f>
        <v>41848</v>
      </c>
      <c r="AD47" s="7">
        <f>VLOOKUP("*Кабардино-Балкарская*",[1]итого!$1:$1048576,COLUMN(E48),0)</f>
        <v>42621</v>
      </c>
      <c r="AE47" s="7">
        <f>VLOOKUP("*Кабардино-Балкарская*",[1]итого!$1:$1048576,COLUMN(F48),0)</f>
        <v>43230</v>
      </c>
      <c r="AF47" s="7">
        <f>VLOOKUP("*Кабардино-Балкарская*",[1]итого!$1:$1048576,COLUMN(G48),0)</f>
        <v>43787</v>
      </c>
      <c r="AG47" s="7">
        <f>VLOOKUP("*Кабардино-Балкарская*",[1]итого!$1:$1048576,COLUMN(H48),0)</f>
        <v>44718</v>
      </c>
      <c r="AH47" s="7">
        <f>VLOOKUP("*Кабардино-Балкарская*",[1]итого!$1:$1048576,COLUMN(I48),0)</f>
        <v>45552</v>
      </c>
      <c r="AI47" s="7">
        <f>VLOOKUP("*Кабардино-Балкарская*",[1]итого!$1:$1048576,COLUMN(J48),0)</f>
        <v>46291</v>
      </c>
      <c r="AJ47" s="7">
        <f>VLOOKUP("*Кабардино-Балкарская*",[1]итого!$1:$1048576,COLUMN(K48),0)</f>
        <v>46842</v>
      </c>
      <c r="AK47" s="7">
        <f>VLOOKUP("*Кабардино-Балкарская*",[1]итого!$1:$1048576,COLUMN(L48),0)</f>
        <v>47417</v>
      </c>
      <c r="AL47" s="7">
        <f>VLOOKUP("*Кабардино-Балкарская*",[1]итого!$1:$1048576,COLUMN(M48),0)</f>
        <v>48029</v>
      </c>
      <c r="AM47" s="7">
        <f>VLOOKUP("*Кабардино-Балкарская*",[1]итого!$1:$1048576,COLUMN(N48),0)</f>
        <v>48313</v>
      </c>
      <c r="AN47" s="7">
        <f>VLOOKUP("*Кабардино-Балкарская*",[1]итого!$1:$1048576,COLUMN(O48),0)</f>
        <v>48819</v>
      </c>
      <c r="AO47" s="7">
        <f>VLOOKUP("*Кабардино-Балкарская*",[1]итого!$1:$1048576,COLUMN(P48),0)</f>
        <v>49404</v>
      </c>
      <c r="AP47" s="7">
        <f>VLOOKUP("*Кабардино-Балкарская*",[1]итого!$1:$1048576,COLUMN(Q48),0)</f>
        <v>49042</v>
      </c>
      <c r="AQ47" s="7">
        <f>VLOOKUP("*Кабардино-Балкарская*",[1]итого!$1:$1048576,COLUMN(R48),0)</f>
        <v>48757</v>
      </c>
      <c r="AR47" s="7">
        <f>VLOOKUP("*Кабардино-Балкарская*",[1]итого!$1:$1048576,COLUMN(S48),0)</f>
        <v>49248</v>
      </c>
      <c r="AS47" s="7">
        <f>VLOOKUP("*Кабардино-Балкарская*",[1]итого!$1:$1048576,COLUMN(T48),0)</f>
        <v>49916</v>
      </c>
      <c r="AT47" s="7">
        <f>VLOOKUP("*Кабардино-Балкарская*",[1]итого!$1:$1048576,COLUMN(U48),0)</f>
        <v>50947</v>
      </c>
      <c r="AU47" s="7">
        <f>VLOOKUP("*Кабардино-Балкарская*",[1]итого!$1:$1048576,COLUMN(V48),0)</f>
        <v>51510</v>
      </c>
      <c r="AV47" s="7">
        <f>VLOOKUP("*Кабардино-Балкарская*",[1]итого!$1:$1048576,COLUMN(W48),0)</f>
        <v>52523</v>
      </c>
      <c r="AW47" s="7">
        <f>VLOOKUP("*Кабардино-Балкарская*",[1]итого!$1:$1048576,COLUMN(X48),0)</f>
        <v>53097</v>
      </c>
      <c r="AX47" s="7">
        <f>VLOOKUP("*Кабардино-Балкарская*",[1]итого!$1:$1048576,COLUMN(Y48),0)</f>
        <v>53799</v>
      </c>
      <c r="AY47" s="7">
        <f>VLOOKUP("*Кабардино-Балкарская*",[1]итого!$1:$1048576,COLUMN(Z48),0)</f>
        <v>54247</v>
      </c>
      <c r="AZ47" s="7">
        <f>VLOOKUP("*Кабардино-Балкарская*",[1]итого!$1:$1048576,COLUMN(AA48),0)</f>
        <v>54908</v>
      </c>
      <c r="BA47" s="7">
        <f>VLOOKUP("*Кабардино-Балкарская*",[1]итого!$1:$1048576,COLUMN(AB48),0)</f>
        <v>55909</v>
      </c>
      <c r="BB47" s="7">
        <f>VLOOKUP("*Кабардино-Балкарская*",[1]итого!$1:$1048576,COLUMN(AC48),0)</f>
        <v>57045</v>
      </c>
      <c r="BC47" s="7">
        <f>VLOOKUP("*Кабардино-Балкарская*",[1]итого!$1:$1048576,COLUMN(AD48),0)</f>
        <v>57945</v>
      </c>
      <c r="BD47" s="7">
        <f>VLOOKUP("*Кабардино-Балкарская*",[1]итого!$1:$1048576,COLUMN(AE48),0)</f>
        <v>59227</v>
      </c>
      <c r="BE47" s="7">
        <f>VLOOKUP("*Кабардино-Балкарская*",[1]итого!$1:$1048576,COLUMN(AF48),0)</f>
        <v>60358</v>
      </c>
      <c r="BF47" s="7">
        <f>VLOOKUP("*Кабардино-Балкарская*",[1]итого!$1:$1048576,COLUMN(AG48),0)</f>
        <v>61653</v>
      </c>
      <c r="BG47" s="7">
        <f>VLOOKUP("*Кабардино-Балкарская*",[1]итого!$1:$1048576,COLUMN(AH48),0)</f>
        <v>62775</v>
      </c>
      <c r="BH47" s="7">
        <f>VLOOKUP("*Кабардино-Балкарская*",[1]итого!$1:$1048576,COLUMN(AI48),0)</f>
        <v>63958</v>
      </c>
      <c r="BI47" s="7">
        <f>VLOOKUP("*Кабардино-Балкарская*",[1]итого!$1:$1048576,COLUMN(AJ48),0)</f>
        <v>64888</v>
      </c>
      <c r="BJ47" s="7">
        <f>VLOOKUP("*Кабардино-Балкарская*",[1]итого!$1:$1048576,COLUMN(AK48),0)</f>
        <v>66425</v>
      </c>
      <c r="BK47" s="7">
        <f>VLOOKUP("*Кабардино-Балкарская*",[1]итого!$1:$1048576,COLUMN(AL48),0)</f>
        <v>67127</v>
      </c>
      <c r="BL47" s="7">
        <f>VLOOKUP("*Кабардино-Балкарская*",[1]итого!$1:$1048576,COLUMN(AM48),0)</f>
        <v>68147</v>
      </c>
      <c r="BM47" s="7">
        <f>VLOOKUP("*Кабардино-Балкарская*",[1]итого!$1:$1048576,COLUMN(AN48),0)</f>
        <v>67888</v>
      </c>
      <c r="BN47" s="7">
        <f>VLOOKUP("*Кабардино-Балкарская*",[1]итого!$1:$1048576,COLUMN(AO48),0)</f>
        <v>67119</v>
      </c>
      <c r="BO47" s="7">
        <f>VLOOKUP("*Кабардино-Балкарская*",[1]итого!$1:$1048576,COLUMN(AP48),0)</f>
        <v>66661</v>
      </c>
      <c r="BP47" s="7">
        <f>VLOOKUP("*Кабардино-Балкарская*",[1]итого!$1:$1048576,COLUMN(AQ48),0)</f>
        <v>66733</v>
      </c>
      <c r="BQ47" s="7">
        <f>VLOOKUP("*Кабардино-Балкарская*",[1]итого!$1:$1048576,COLUMN(AR48),0)</f>
        <v>67406</v>
      </c>
      <c r="BR47" s="7">
        <f>VLOOKUP("*Кабардино-Балкарская*",[1]итого!$1:$1048576,COLUMN(AS48),0)</f>
        <v>68083</v>
      </c>
      <c r="BS47" s="7">
        <f>VLOOKUP("*Кабардино-Балкарская*",[1]итого!$1:$1048576,COLUMN(AT48),0)</f>
        <v>69214</v>
      </c>
      <c r="BT47" s="7">
        <f>VLOOKUP("*Кабардино-Балкарская*",[1]итого!$1:$1048576,COLUMN(AU48),0)</f>
        <v>70317</v>
      </c>
      <c r="BU47" s="7">
        <f>VLOOKUP("*Кабардино-Балкарская*",[1]итого!$1:$1048576,COLUMN(AV48),0)</f>
        <v>71566</v>
      </c>
      <c r="BV47" s="7">
        <f>VLOOKUP("*Кабардино-Балкарская*",[1]итого!$1:$1048576,COLUMN(AW48),0)</f>
        <v>72924</v>
      </c>
      <c r="BW47" s="7">
        <f>VLOOKUP("*Кабардино-Балкарская*",[1]итого!$1:$1048576,COLUMN(AX48),0)</f>
        <v>73514</v>
      </c>
      <c r="BX47" s="7">
        <f>VLOOKUP("*Кабардино-Балкарская*",[1]итого!$1:$1048576,COLUMN(AY48),0)</f>
        <v>74352</v>
      </c>
      <c r="BY47" s="7">
        <f>VLOOKUP("*Кабардино-Балкарская*",[1]итого!$1:$1048576,COLUMN(AZ48),0)</f>
        <v>75698</v>
      </c>
      <c r="BZ47" s="7">
        <f>VLOOKUP("*Кабардино-Балкарская*",[1]итого!$1:$1048576,COLUMN(BA48),0)</f>
        <v>77311</v>
      </c>
      <c r="CA47" s="7">
        <f>VLOOKUP("*Кабардино-Балкарская*",[1]итого!$1:$1048576,COLUMN(BB48),0)</f>
        <v>79013</v>
      </c>
      <c r="CB47" s="7">
        <f>VLOOKUP("*Кабардино-Балкарская*",[1]итого!$1:$1048576,COLUMN(BC48),0)</f>
        <v>81033</v>
      </c>
      <c r="CC47" s="7">
        <f>VLOOKUP("*Кабардино-Балкарская*",[1]итого!$1:$1048576,COLUMN(BD48),0)</f>
        <v>82759</v>
      </c>
      <c r="CD47" s="7">
        <f>VLOOKUP("*Кабардино-Балкарская*",[1]итого!$1:$1048576,COLUMN(BE48),0)</f>
        <v>85761</v>
      </c>
      <c r="CE47" s="7">
        <f>VLOOKUP("*Кабардино-Балкарская*",[1]итого!$1:$1048576,COLUMN(BF48),0)</f>
        <v>88653</v>
      </c>
      <c r="CF47" s="7">
        <f>VLOOKUP("*Кабардино-Балкарская*",[1]итого!$1:$1048576,COLUMN(BG48),0)</f>
        <v>90882</v>
      </c>
      <c r="CG47" s="7">
        <f>VLOOKUP("*Кабардино-Балкарская*",[1]итого!$1:$1048576,COLUMN(BH48),0)</f>
        <v>92418</v>
      </c>
      <c r="CH47" s="7">
        <f>VLOOKUP("*Кабардино-Балкарская*",[1]итого!$1:$1048576,COLUMN(BI48),0)</f>
        <v>92492</v>
      </c>
      <c r="CI47" s="7">
        <f>VLOOKUP("*Кабардино-Балкарская*",[1]итого!$1:$1048576,COLUMN(BJ48),0)</f>
        <v>93447</v>
      </c>
      <c r="CJ47" s="7">
        <f>VLOOKUP("*Кабардино-Балкарская*",[1]итого!$1:$1048576,COLUMN(BK48),0)</f>
        <v>94621</v>
      </c>
      <c r="CK47" s="7">
        <f>VLOOKUP("*Кабардино-Балкарская*",[1]итого!$1:$1048576,COLUMN(BL48),0)</f>
        <v>96238</v>
      </c>
      <c r="CL47" s="7">
        <f>VLOOKUP("*Кабардино-Балкарская*",[1]итого!$1:$1048576,COLUMN(BM48),0)</f>
        <v>97893</v>
      </c>
      <c r="CM47" s="7">
        <f>VLOOKUP("*Кабардино-Балкарская*",[1]итого!$1:$1048576,COLUMN(BN48),0)</f>
        <v>100164</v>
      </c>
      <c r="CN47" s="7">
        <f>VLOOKUP("*Кабардино-Балкарская*",[1]итого!$1:$1048576,COLUMN(BO48),0)</f>
        <v>102168</v>
      </c>
      <c r="CO47" s="7">
        <f>VLOOKUP("*Кабардино-Балкарская*",[1]итого!$1:$1048576,COLUMN(BP48),0)</f>
        <v>101658</v>
      </c>
      <c r="CP47" s="7">
        <f>VLOOKUP("*Кабардино-Балкарская*",[1]итого!$1:$1048576,COLUMN(BQ48),0)</f>
        <v>103326</v>
      </c>
      <c r="CQ47" s="7">
        <f>VLOOKUP("*Кабардино-Балкарская*",[1]итого!$1:$1048576,COLUMN(BR48),0)</f>
        <v>103852</v>
      </c>
      <c r="CR47" s="7">
        <f>VLOOKUP("*Кабардино-Балкарская*",[1]итого!$1:$1048576,COLUMN(BS48),0)</f>
        <v>104239</v>
      </c>
      <c r="CS47" s="7">
        <f>VLOOKUP("*Кабардино-Балкарская*",[1]итого!$1:$1048576,COLUMN(BT48),0)</f>
        <v>100269</v>
      </c>
      <c r="CT47" s="7">
        <f>VLOOKUP("*Кабардино-Балкарская*",[1]итого!$1:$1048576,COLUMN(BU48),0)</f>
        <v>99035</v>
      </c>
      <c r="CU47" s="7">
        <f>VLOOKUP("*Кабардино-Балкарская*",[1]итого!$1:$1048576,COLUMN(BV48),0)</f>
        <v>95449</v>
      </c>
      <c r="CV47" s="7">
        <f>VLOOKUP("*Кабардино-Балкарская*",[1]итого!$1:$1048576,COLUMN(BW48),0)</f>
        <v>94908</v>
      </c>
      <c r="CW47" s="7">
        <f>VLOOKUP("*Кабардино-Балкарская*",[1]итого!$1:$1048576,COLUMN(BX48),0)</f>
        <v>94878</v>
      </c>
      <c r="CX47" s="7">
        <f>VLOOKUP("*Кабардино-Балкарская*",[1]итого!$1:$1048576,COLUMN(BY48),0)</f>
        <v>94902</v>
      </c>
      <c r="CY47" s="7">
        <f>VLOOKUP("*Кабардино-Балкарская*",[1]итого!$1:$1048576,COLUMN(BZ48),0)</f>
        <v>95188</v>
      </c>
      <c r="CZ47" s="7">
        <f>VLOOKUP("*Кабардино-Балкарская*",[1]итого!$1:$1048576,COLUMN(CA48),0)</f>
        <v>95091</v>
      </c>
      <c r="DA47" s="7">
        <f>VLOOKUP("*Кабардино-Балкарская*",[1]итого!$1:$1048576,COLUMN(CB48),0)</f>
        <v>94665</v>
      </c>
      <c r="DB47" s="7">
        <f>VLOOKUP("*Кабардино-Балкарская*",[1]итого!$1:$1048576,COLUMN(CC48),0)</f>
        <v>95614</v>
      </c>
      <c r="DC47" s="7">
        <f>VLOOKUP("*Кабардино-Балкарская*",[1]итого!$1:$1048576,COLUMN(CD48),0)</f>
        <v>95841</v>
      </c>
      <c r="DD47" s="7">
        <f>VLOOKUP("*Кабардино-Балкарская*",[1]итого!$1:$1048576,COLUMN(CE48),0)</f>
        <v>96215</v>
      </c>
      <c r="DE47" s="7">
        <f>VLOOKUP("*Кабардино-Балкарская*",[1]итого!$1:$1048576,COLUMN(CF48),0)</f>
        <v>96925</v>
      </c>
      <c r="DF47" s="7">
        <f>VLOOKUP("*Кабардино-Балкарская*",[1]итого!$1:$1048576,COLUMN(CG48),0)</f>
        <v>96836</v>
      </c>
    </row>
    <row r="48" spans="1:110" ht="31.5" x14ac:dyDescent="0.25">
      <c r="A48" s="8" t="s">
        <v>44</v>
      </c>
      <c r="B48" s="7">
        <v>19010.851999999999</v>
      </c>
      <c r="C48" s="7">
        <v>19011.917000000001</v>
      </c>
      <c r="D48" s="7">
        <v>18963.670999999998</v>
      </c>
      <c r="E48" s="7">
        <v>19049.260999999999</v>
      </c>
      <c r="F48" s="7">
        <v>19250.065999999999</v>
      </c>
      <c r="G48" s="7">
        <v>19453.288</v>
      </c>
      <c r="H48" s="7">
        <v>19654.745999999999</v>
      </c>
      <c r="I48" s="7">
        <v>19993.54</v>
      </c>
      <c r="J48" s="7">
        <v>20302.225999999999</v>
      </c>
      <c r="K48" s="7">
        <v>20598.064999999999</v>
      </c>
      <c r="L48" s="7">
        <v>20872.739000000001</v>
      </c>
      <c r="M48" s="7">
        <v>21211.587</v>
      </c>
      <c r="N48" s="7">
        <v>21592.852999999999</v>
      </c>
      <c r="O48" s="7">
        <v>22002.1</v>
      </c>
      <c r="P48" s="7">
        <v>22208.359</v>
      </c>
      <c r="Q48" s="7">
        <v>22612.61</v>
      </c>
      <c r="R48" s="7">
        <v>23003.478999999999</v>
      </c>
      <c r="S48" s="7">
        <v>23415.652999999998</v>
      </c>
      <c r="T48" s="7">
        <v>23915.966</v>
      </c>
      <c r="U48" s="7">
        <v>24464.94</v>
      </c>
      <c r="V48" s="7">
        <v>25030.47</v>
      </c>
      <c r="W48" s="7">
        <v>25551.168000000001</v>
      </c>
      <c r="X48" s="7">
        <v>25957.155999999999</v>
      </c>
      <c r="Y48" s="7">
        <v>26490.767</v>
      </c>
      <c r="Z48" s="7">
        <v>27009.277999999998</v>
      </c>
      <c r="AA48" s="7">
        <f>VLOOKUP("*Карачаево*",[1]итого!$1:$1048576,COLUMN(B49),0)</f>
        <v>27099</v>
      </c>
      <c r="AB48" s="7">
        <f>VLOOKUP("*Карачаево*",[1]итого!$1:$1048576,COLUMN(C49),0)</f>
        <v>27326</v>
      </c>
      <c r="AC48" s="7">
        <f>VLOOKUP("*Карачаево*",[1]итого!$1:$1048576,COLUMN(D49),0)</f>
        <v>27833</v>
      </c>
      <c r="AD48" s="7">
        <f>VLOOKUP("*Карачаево*",[1]итого!$1:$1048576,COLUMN(E49),0)</f>
        <v>28442</v>
      </c>
      <c r="AE48" s="7">
        <f>VLOOKUP("*Карачаево*",[1]итого!$1:$1048576,COLUMN(F49),0)</f>
        <v>28921</v>
      </c>
      <c r="AF48" s="7">
        <f>VLOOKUP("*Карачаево*",[1]итого!$1:$1048576,COLUMN(G49),0)</f>
        <v>29377</v>
      </c>
      <c r="AG48" s="7">
        <f>VLOOKUP("*Карачаево*",[1]итого!$1:$1048576,COLUMN(H49),0)</f>
        <v>29937</v>
      </c>
      <c r="AH48" s="7">
        <f>VLOOKUP("*Карачаево*",[1]итого!$1:$1048576,COLUMN(I49),0)</f>
        <v>30533</v>
      </c>
      <c r="AI48" s="7">
        <f>VLOOKUP("*Карачаево*",[1]итого!$1:$1048576,COLUMN(J49),0)</f>
        <v>31044</v>
      </c>
      <c r="AJ48" s="7">
        <f>VLOOKUP("*Карачаево*",[1]итого!$1:$1048576,COLUMN(K49),0)</f>
        <v>31459</v>
      </c>
      <c r="AK48" s="7">
        <f>VLOOKUP("*Карачаево*",[1]итого!$1:$1048576,COLUMN(L49),0)</f>
        <v>31884</v>
      </c>
      <c r="AL48" s="7">
        <f>VLOOKUP("*Карачаево*",[1]итого!$1:$1048576,COLUMN(M49),0)</f>
        <v>32270</v>
      </c>
      <c r="AM48" s="7">
        <f>VLOOKUP("*Карачаево*",[1]итого!$1:$1048576,COLUMN(N49),0)</f>
        <v>32535</v>
      </c>
      <c r="AN48" s="7">
        <f>VLOOKUP("*Карачаево*",[1]итого!$1:$1048576,COLUMN(O49),0)</f>
        <v>32842</v>
      </c>
      <c r="AO48" s="7">
        <f>VLOOKUP("*Карачаево*",[1]итого!$1:$1048576,COLUMN(P49),0)</f>
        <v>33216</v>
      </c>
      <c r="AP48" s="7">
        <f>VLOOKUP("*Карачаево*",[1]итого!$1:$1048576,COLUMN(Q49),0)</f>
        <v>33030</v>
      </c>
      <c r="AQ48" s="7">
        <f>VLOOKUP("*Карачаево*",[1]итого!$1:$1048576,COLUMN(R49),0)</f>
        <v>32887</v>
      </c>
      <c r="AR48" s="7">
        <f>VLOOKUP("*Карачаево*",[1]итого!$1:$1048576,COLUMN(S49),0)</f>
        <v>33019</v>
      </c>
      <c r="AS48" s="7">
        <f>VLOOKUP("*Карачаево*",[1]итого!$1:$1048576,COLUMN(T49),0)</f>
        <v>33474</v>
      </c>
      <c r="AT48" s="7">
        <f>VLOOKUP("*Карачаево*",[1]итого!$1:$1048576,COLUMN(U49),0)</f>
        <v>34191</v>
      </c>
      <c r="AU48" s="7">
        <f>VLOOKUP("*Карачаево*",[1]итого!$1:$1048576,COLUMN(V49),0)</f>
        <v>34478</v>
      </c>
      <c r="AV48" s="7">
        <f>VLOOKUP("*Карачаево*",[1]итого!$1:$1048576,COLUMN(W49),0)</f>
        <v>35176</v>
      </c>
      <c r="AW48" s="7">
        <f>VLOOKUP("*Карачаево*",[1]итого!$1:$1048576,COLUMN(X49),0)</f>
        <v>35655</v>
      </c>
      <c r="AX48" s="7">
        <f>VLOOKUP("*Карачаево*",[1]итого!$1:$1048576,COLUMN(Y49),0)</f>
        <v>36020</v>
      </c>
      <c r="AY48" s="7">
        <f>VLOOKUP("*Карачаево*",[1]итого!$1:$1048576,COLUMN(Z49),0)</f>
        <v>36330</v>
      </c>
      <c r="AZ48" s="7">
        <f>VLOOKUP("*Карачаево*",[1]итого!$1:$1048576,COLUMN(AA49),0)</f>
        <v>36730</v>
      </c>
      <c r="BA48" s="7">
        <f>VLOOKUP("*Карачаево*",[1]итого!$1:$1048576,COLUMN(AB49),0)</f>
        <v>37406</v>
      </c>
      <c r="BB48" s="7">
        <f>VLOOKUP("*Карачаево*",[1]итого!$1:$1048576,COLUMN(AC49),0)</f>
        <v>38508</v>
      </c>
      <c r="BC48" s="7">
        <f>VLOOKUP("*Карачаево*",[1]итого!$1:$1048576,COLUMN(AD49),0)</f>
        <v>39433</v>
      </c>
      <c r="BD48" s="7">
        <f>VLOOKUP("*Карачаево*",[1]итого!$1:$1048576,COLUMN(AE49),0)</f>
        <v>40416</v>
      </c>
      <c r="BE48" s="7">
        <f>VLOOKUP("*Карачаево*",[1]итого!$1:$1048576,COLUMN(AF49),0)</f>
        <v>41460</v>
      </c>
      <c r="BF48" s="7">
        <f>VLOOKUP("*Карачаево*",[1]итого!$1:$1048576,COLUMN(AG49),0)</f>
        <v>42612</v>
      </c>
      <c r="BG48" s="7">
        <f>VLOOKUP("*Карачаево*",[1]итого!$1:$1048576,COLUMN(AH49),0)</f>
        <v>43742</v>
      </c>
      <c r="BH48" s="7">
        <f>VLOOKUP("*Карачаево*",[1]итого!$1:$1048576,COLUMN(AI49),0)</f>
        <v>44836</v>
      </c>
      <c r="BI48" s="7">
        <f>VLOOKUP("*Карачаево*",[1]итого!$1:$1048576,COLUMN(AJ49),0)</f>
        <v>45681</v>
      </c>
      <c r="BJ48" s="7">
        <f>VLOOKUP("*Карачаево*",[1]итого!$1:$1048576,COLUMN(AK49),0)</f>
        <v>46923</v>
      </c>
      <c r="BK48" s="7">
        <f>VLOOKUP("*Карачаево*",[1]итого!$1:$1048576,COLUMN(AL49),0)</f>
        <v>47520</v>
      </c>
      <c r="BL48" s="7">
        <f>VLOOKUP("*Карачаево*",[1]итого!$1:$1048576,COLUMN(AM49),0)</f>
        <v>48302</v>
      </c>
      <c r="BM48" s="7">
        <f>VLOOKUP("*Карачаево*",[1]итого!$1:$1048576,COLUMN(AN49),0)</f>
        <v>48425</v>
      </c>
      <c r="BN48" s="7">
        <f>VLOOKUP("*Карачаево*",[1]итого!$1:$1048576,COLUMN(AO49),0)</f>
        <v>48093</v>
      </c>
      <c r="BO48" s="7">
        <f>VLOOKUP("*Карачаево*",[1]итого!$1:$1048576,COLUMN(AP49),0)</f>
        <v>47874</v>
      </c>
      <c r="BP48" s="7">
        <f>VLOOKUP("*Карачаево*",[1]итого!$1:$1048576,COLUMN(AQ49),0)</f>
        <v>47962</v>
      </c>
      <c r="BQ48" s="7">
        <f>VLOOKUP("*Карачаево*",[1]итого!$1:$1048576,COLUMN(AR49),0)</f>
        <v>48666</v>
      </c>
      <c r="BR48" s="7">
        <f>VLOOKUP("*Карачаево*",[1]итого!$1:$1048576,COLUMN(AS49),0)</f>
        <v>49208</v>
      </c>
      <c r="BS48" s="7">
        <f>VLOOKUP("*Карачаево*",[1]итого!$1:$1048576,COLUMN(AT49),0)</f>
        <v>50350</v>
      </c>
      <c r="BT48" s="7">
        <f>VLOOKUP("*Карачаево*",[1]итого!$1:$1048576,COLUMN(AU49),0)</f>
        <v>51644</v>
      </c>
      <c r="BU48" s="7">
        <f>VLOOKUP("*Карачаево*",[1]итого!$1:$1048576,COLUMN(AV49),0)</f>
        <v>52920</v>
      </c>
      <c r="BV48" s="7">
        <f>VLOOKUP("*Карачаево*",[1]итого!$1:$1048576,COLUMN(AW49),0)</f>
        <v>54138</v>
      </c>
      <c r="BW48" s="7">
        <f>VLOOKUP("*Карачаево*",[1]итого!$1:$1048576,COLUMN(AX49),0)</f>
        <v>54776</v>
      </c>
      <c r="BX48" s="7">
        <f>VLOOKUP("*Карачаево*",[1]итого!$1:$1048576,COLUMN(AY49),0)</f>
        <v>55430</v>
      </c>
      <c r="BY48" s="7">
        <f>VLOOKUP("*Карачаево*",[1]итого!$1:$1048576,COLUMN(AZ49),0)</f>
        <v>56580</v>
      </c>
      <c r="BZ48" s="7">
        <f>VLOOKUP("*Карачаево*",[1]итого!$1:$1048576,COLUMN(BA49),0)</f>
        <v>57732</v>
      </c>
      <c r="CA48" s="7">
        <f>VLOOKUP("*Карачаево*",[1]итого!$1:$1048576,COLUMN(BB49),0)</f>
        <v>59199</v>
      </c>
      <c r="CB48" s="7">
        <f>VLOOKUP("*Карачаево*",[1]итого!$1:$1048576,COLUMN(BC49),0)</f>
        <v>60686</v>
      </c>
      <c r="CC48" s="7">
        <f>VLOOKUP("*Карачаево*",[1]итого!$1:$1048576,COLUMN(BD49),0)</f>
        <v>61787</v>
      </c>
      <c r="CD48" s="7">
        <f>VLOOKUP("*Карачаево*",[1]итого!$1:$1048576,COLUMN(BE49),0)</f>
        <v>64025</v>
      </c>
      <c r="CE48" s="7">
        <f>VLOOKUP("*Карачаево*",[1]итого!$1:$1048576,COLUMN(BF49),0)</f>
        <v>65924</v>
      </c>
      <c r="CF48" s="7">
        <f>VLOOKUP("*Карачаево*",[1]итого!$1:$1048576,COLUMN(BG49),0)</f>
        <v>67571</v>
      </c>
      <c r="CG48" s="7">
        <f>VLOOKUP("*Карачаево*",[1]итого!$1:$1048576,COLUMN(BH49),0)</f>
        <v>69044</v>
      </c>
      <c r="CH48" s="7">
        <f>VLOOKUP("*Карачаево*",[1]итого!$1:$1048576,COLUMN(BI49),0)</f>
        <v>69336</v>
      </c>
      <c r="CI48" s="7">
        <f>VLOOKUP("*Карачаево*",[1]итого!$1:$1048576,COLUMN(BJ49),0)</f>
        <v>70088</v>
      </c>
      <c r="CJ48" s="7">
        <f>VLOOKUP("*Карачаево*",[1]итого!$1:$1048576,COLUMN(BK49),0)</f>
        <v>70924</v>
      </c>
      <c r="CK48" s="7">
        <f>VLOOKUP("*Карачаево*",[1]итого!$1:$1048576,COLUMN(BL49),0)</f>
        <v>71888</v>
      </c>
      <c r="CL48" s="7">
        <f>VLOOKUP("*Карачаево*",[1]итого!$1:$1048576,COLUMN(BM49),0)</f>
        <v>73150</v>
      </c>
      <c r="CM48" s="7">
        <f>VLOOKUP("*Карачаево*",[1]итого!$1:$1048576,COLUMN(BN49),0)</f>
        <v>74414</v>
      </c>
      <c r="CN48" s="7">
        <f>VLOOKUP("*Карачаево*",[1]итого!$1:$1048576,COLUMN(BO49),0)</f>
        <v>75854</v>
      </c>
      <c r="CO48" s="7">
        <f>VLOOKUP("*Карачаево*",[1]итого!$1:$1048576,COLUMN(BP49),0)</f>
        <v>75385</v>
      </c>
      <c r="CP48" s="7">
        <f>VLOOKUP("*Карачаево*",[1]итого!$1:$1048576,COLUMN(BQ49),0)</f>
        <v>76532</v>
      </c>
      <c r="CQ48" s="7">
        <f>VLOOKUP("*Карачаево*",[1]итого!$1:$1048576,COLUMN(BR49),0)</f>
        <v>76725</v>
      </c>
      <c r="CR48" s="7">
        <f>VLOOKUP("*Карачаево*",[1]итого!$1:$1048576,COLUMN(BS49),0)</f>
        <v>77126</v>
      </c>
      <c r="CS48" s="7">
        <f>VLOOKUP("*Карачаево*",[1]итого!$1:$1048576,COLUMN(BT49),0)</f>
        <v>75145</v>
      </c>
      <c r="CT48" s="7">
        <f>VLOOKUP("*Карачаево*",[1]итого!$1:$1048576,COLUMN(BU49),0)</f>
        <v>74643</v>
      </c>
      <c r="CU48" s="7">
        <f>VLOOKUP("*Карачаево*",[1]итого!$1:$1048576,COLUMN(BV49),0)</f>
        <v>72238</v>
      </c>
      <c r="CV48" s="7">
        <f>VLOOKUP("*Карачаево*",[1]итого!$1:$1048576,COLUMN(BW49),0)</f>
        <v>71866</v>
      </c>
      <c r="CW48" s="7">
        <f>VLOOKUP("*Карачаево*",[1]итого!$1:$1048576,COLUMN(BX49),0)</f>
        <v>71635</v>
      </c>
      <c r="CX48" s="7">
        <f>VLOOKUP("*Карачаево*",[1]итого!$1:$1048576,COLUMN(BY49),0)</f>
        <v>71529</v>
      </c>
      <c r="CY48" s="7">
        <f>VLOOKUP("*Карачаево*",[1]итого!$1:$1048576,COLUMN(BZ49),0)</f>
        <v>71599</v>
      </c>
      <c r="CZ48" s="7">
        <f>VLOOKUP("*Карачаево*",[1]итого!$1:$1048576,COLUMN(CA49),0)</f>
        <v>71580</v>
      </c>
      <c r="DA48" s="7">
        <f>VLOOKUP("*Карачаево*",[1]итого!$1:$1048576,COLUMN(CB49),0)</f>
        <v>71399</v>
      </c>
      <c r="DB48" s="7">
        <f>VLOOKUP("*Карачаево*",[1]итого!$1:$1048576,COLUMN(CC49),0)</f>
        <v>72054</v>
      </c>
      <c r="DC48" s="7">
        <f>VLOOKUP("*Карачаево*",[1]итого!$1:$1048576,COLUMN(CD49),0)</f>
        <v>72280</v>
      </c>
      <c r="DD48" s="7">
        <f>VLOOKUP("*Карачаево*",[1]итого!$1:$1048576,COLUMN(CE49),0)</f>
        <v>72518</v>
      </c>
      <c r="DE48" s="7">
        <f>VLOOKUP("*Карачаево*",[1]итого!$1:$1048576,COLUMN(CF49),0)</f>
        <v>72598</v>
      </c>
      <c r="DF48" s="7">
        <f>VLOOKUP("*Карачаево*",[1]итого!$1:$1048576,COLUMN(CG49),0)</f>
        <v>72622</v>
      </c>
    </row>
    <row r="49" spans="1:110" ht="31.5" x14ac:dyDescent="0.25">
      <c r="A49" s="8" t="s">
        <v>45</v>
      </c>
      <c r="B49" s="7">
        <v>33554.086000000003</v>
      </c>
      <c r="C49" s="7">
        <v>33697.875999999997</v>
      </c>
      <c r="D49" s="7">
        <v>33837.813999999998</v>
      </c>
      <c r="E49" s="7">
        <v>33967.415999999997</v>
      </c>
      <c r="F49" s="7">
        <v>34299.58</v>
      </c>
      <c r="G49" s="7">
        <v>34571.881999999998</v>
      </c>
      <c r="H49" s="7">
        <v>34845.695</v>
      </c>
      <c r="I49" s="7">
        <v>35392.247000000003</v>
      </c>
      <c r="J49" s="7">
        <v>36137.267</v>
      </c>
      <c r="K49" s="7">
        <v>36607.946000000004</v>
      </c>
      <c r="L49" s="7">
        <v>37111.595000000001</v>
      </c>
      <c r="M49" s="7">
        <v>37675.332999999999</v>
      </c>
      <c r="N49" s="7">
        <v>38560.663</v>
      </c>
      <c r="O49" s="7">
        <v>39175.811000000002</v>
      </c>
      <c r="P49" s="7">
        <v>39622.595999999998</v>
      </c>
      <c r="Q49" s="7">
        <v>40178.949999999997</v>
      </c>
      <c r="R49" s="7">
        <v>40796.71</v>
      </c>
      <c r="S49" s="7">
        <v>41390.357000000004</v>
      </c>
      <c r="T49" s="7">
        <v>42142.326000000001</v>
      </c>
      <c r="U49" s="7">
        <v>43043.142999999996</v>
      </c>
      <c r="V49" s="7">
        <v>43993.538999999997</v>
      </c>
      <c r="W49" s="7">
        <v>44799.24</v>
      </c>
      <c r="X49" s="7">
        <v>45553.275999999998</v>
      </c>
      <c r="Y49" s="7">
        <v>46387.065999999999</v>
      </c>
      <c r="Z49" s="7">
        <v>47249.527999999998</v>
      </c>
      <c r="AA49" s="7">
        <f>VLOOKUP("*Осетия*",[1]итого!$1:$1048576,COLUMN(B50),0)</f>
        <v>47584</v>
      </c>
      <c r="AB49" s="7">
        <f>VLOOKUP("*Осетия*",[1]итого!$1:$1048576,COLUMN(C50),0)</f>
        <v>47954</v>
      </c>
      <c r="AC49" s="7">
        <f>VLOOKUP("*Осетия*",[1]итого!$1:$1048576,COLUMN(D50),0)</f>
        <v>48612</v>
      </c>
      <c r="AD49" s="7">
        <f>VLOOKUP("*Осетия*",[1]итого!$1:$1048576,COLUMN(E50),0)</f>
        <v>49306</v>
      </c>
      <c r="AE49" s="7">
        <f>VLOOKUP("*Осетия*",[1]итого!$1:$1048576,COLUMN(F50),0)</f>
        <v>49952</v>
      </c>
      <c r="AF49" s="7">
        <f>VLOOKUP("*Осетия*",[1]итого!$1:$1048576,COLUMN(G50),0)</f>
        <v>50417</v>
      </c>
      <c r="AG49" s="7">
        <f>VLOOKUP("*Осетия*",[1]итого!$1:$1048576,COLUMN(H50),0)</f>
        <v>51314</v>
      </c>
      <c r="AH49" s="7">
        <f>VLOOKUP("*Осетия*",[1]итого!$1:$1048576,COLUMN(I50),0)</f>
        <v>52079</v>
      </c>
      <c r="AI49" s="7">
        <f>VLOOKUP("*Осетия*",[1]итого!$1:$1048576,COLUMN(J50),0)</f>
        <v>52799</v>
      </c>
      <c r="AJ49" s="7">
        <f>VLOOKUP("*Осетия*",[1]итого!$1:$1048576,COLUMN(K50),0)</f>
        <v>53393</v>
      </c>
      <c r="AK49" s="7">
        <f>VLOOKUP("*Осетия*",[1]итого!$1:$1048576,COLUMN(L50),0)</f>
        <v>53540</v>
      </c>
      <c r="AL49" s="7">
        <f>VLOOKUP("*Осетия*",[1]итого!$1:$1048576,COLUMN(M50),0)</f>
        <v>54299</v>
      </c>
      <c r="AM49" s="7">
        <f>VLOOKUP("*Осетия*",[1]итого!$1:$1048576,COLUMN(N50),0)</f>
        <v>54745</v>
      </c>
      <c r="AN49" s="7">
        <f>VLOOKUP("*Осетия*",[1]итого!$1:$1048576,COLUMN(O50),0)</f>
        <v>55285</v>
      </c>
      <c r="AO49" s="7">
        <f>VLOOKUP("*Осетия*",[1]итого!$1:$1048576,COLUMN(P50),0)</f>
        <v>55893</v>
      </c>
      <c r="AP49" s="7">
        <f>VLOOKUP("*Осетия*",[1]итого!$1:$1048576,COLUMN(Q50),0)</f>
        <v>55332</v>
      </c>
      <c r="AQ49" s="7">
        <f>VLOOKUP("*Осетия*",[1]итого!$1:$1048576,COLUMN(R50),0)</f>
        <v>55262</v>
      </c>
      <c r="AR49" s="7">
        <f>VLOOKUP("*Осетия*",[1]итого!$1:$1048576,COLUMN(S50),0)</f>
        <v>55518</v>
      </c>
      <c r="AS49" s="7">
        <f>VLOOKUP("*Осетия*",[1]итого!$1:$1048576,COLUMN(T50),0)</f>
        <v>56095</v>
      </c>
      <c r="AT49" s="7">
        <f>VLOOKUP("*Осетия*",[1]итого!$1:$1048576,COLUMN(U50),0)</f>
        <v>56823</v>
      </c>
      <c r="AU49" s="7">
        <f>VLOOKUP("*Осетия*",[1]итого!$1:$1048576,COLUMN(V50),0)</f>
        <v>57585</v>
      </c>
      <c r="AV49" s="7">
        <f>VLOOKUP("*Осетия*",[1]итого!$1:$1048576,COLUMN(W50),0)</f>
        <v>58611</v>
      </c>
      <c r="AW49" s="7">
        <f>VLOOKUP("*Осетия*",[1]итого!$1:$1048576,COLUMN(X50),0)</f>
        <v>59243</v>
      </c>
      <c r="AX49" s="7">
        <f>VLOOKUP("*Осетия*",[1]итого!$1:$1048576,COLUMN(Y50),0)</f>
        <v>59700</v>
      </c>
      <c r="AY49" s="7">
        <f>VLOOKUP("*Осетия*",[1]итого!$1:$1048576,COLUMN(Z50),0)</f>
        <v>60311</v>
      </c>
      <c r="AZ49" s="7">
        <f>VLOOKUP("*Осетия*",[1]итого!$1:$1048576,COLUMN(AA50),0)</f>
        <v>61174</v>
      </c>
      <c r="BA49" s="7">
        <f>VLOOKUP("*Осетия*",[1]итого!$1:$1048576,COLUMN(AB50),0)</f>
        <v>62242</v>
      </c>
      <c r="BB49" s="7">
        <f>VLOOKUP("*Осетия*",[1]итого!$1:$1048576,COLUMN(AC50),0)</f>
        <v>63274</v>
      </c>
      <c r="BC49" s="7">
        <f>VLOOKUP("*Осетия*",[1]итого!$1:$1048576,COLUMN(AD50),0)</f>
        <v>64408</v>
      </c>
      <c r="BD49" s="7">
        <f>VLOOKUP("*Осетия*",[1]итого!$1:$1048576,COLUMN(AE50),0)</f>
        <v>65799</v>
      </c>
      <c r="BE49" s="7">
        <f>VLOOKUP("*Осетия*",[1]итого!$1:$1048576,COLUMN(AF50),0)</f>
        <v>67008</v>
      </c>
      <c r="BF49" s="7">
        <f>VLOOKUP("*Осетия*",[1]итого!$1:$1048576,COLUMN(AG50),0)</f>
        <v>68331</v>
      </c>
      <c r="BG49" s="7">
        <f>VLOOKUP("*Осетия*",[1]итого!$1:$1048576,COLUMN(AH50),0)</f>
        <v>69704</v>
      </c>
      <c r="BH49" s="7">
        <f>VLOOKUP("*Осетия*",[1]итого!$1:$1048576,COLUMN(AI50),0)</f>
        <v>71080</v>
      </c>
      <c r="BI49" s="7">
        <f>VLOOKUP("*Осетия*",[1]итого!$1:$1048576,COLUMN(AJ50),0)</f>
        <v>72130</v>
      </c>
      <c r="BJ49" s="7">
        <f>VLOOKUP("*Осетия*",[1]итого!$1:$1048576,COLUMN(AK50),0)</f>
        <v>73581</v>
      </c>
      <c r="BK49" s="7">
        <f>VLOOKUP("*Осетия*",[1]итого!$1:$1048576,COLUMN(AL50),0)</f>
        <v>74439</v>
      </c>
      <c r="BL49" s="7">
        <f>VLOOKUP("*Осетия*",[1]итого!$1:$1048576,COLUMN(AM50),0)</f>
        <v>75612</v>
      </c>
      <c r="BM49" s="7">
        <f>VLOOKUP("*Осетия*",[1]итого!$1:$1048576,COLUMN(AN50),0)</f>
        <v>75416</v>
      </c>
      <c r="BN49" s="7">
        <f>VLOOKUP("*Осетия*",[1]итого!$1:$1048576,COLUMN(AO50),0)</f>
        <v>74590</v>
      </c>
      <c r="BO49" s="7">
        <f>VLOOKUP("*Осетия*",[1]итого!$1:$1048576,COLUMN(AP50),0)</f>
        <v>74221</v>
      </c>
      <c r="BP49" s="7">
        <f>VLOOKUP("*Осетия*",[1]итого!$1:$1048576,COLUMN(AQ50),0)</f>
        <v>74181</v>
      </c>
      <c r="BQ49" s="7">
        <f>VLOOKUP("*Осетия*",[1]итого!$1:$1048576,COLUMN(AR50),0)</f>
        <v>74844</v>
      </c>
      <c r="BR49" s="7">
        <f>VLOOKUP("*Осетия*",[1]итого!$1:$1048576,COLUMN(AS50),0)</f>
        <v>75646</v>
      </c>
      <c r="BS49" s="7">
        <f>VLOOKUP("*Осетия*",[1]итого!$1:$1048576,COLUMN(AT50),0)</f>
        <v>77132</v>
      </c>
      <c r="BT49" s="7">
        <f>VLOOKUP("*Осетия*",[1]итого!$1:$1048576,COLUMN(AU50),0)</f>
        <v>78571</v>
      </c>
      <c r="BU49" s="7">
        <f>VLOOKUP("*Осетия*",[1]итого!$1:$1048576,COLUMN(AV50),0)</f>
        <v>80319</v>
      </c>
      <c r="BV49" s="7">
        <f>VLOOKUP("*Осетия*",[1]итого!$1:$1048576,COLUMN(AW50),0)</f>
        <v>82267</v>
      </c>
      <c r="BW49" s="7">
        <f>VLOOKUP("*Осетия*",[1]итого!$1:$1048576,COLUMN(AX50),0)</f>
        <v>83139</v>
      </c>
      <c r="BX49" s="7">
        <f>VLOOKUP("*Осетия*",[1]итого!$1:$1048576,COLUMN(AY50),0)</f>
        <v>84566</v>
      </c>
      <c r="BY49" s="7">
        <f>VLOOKUP("*Осетия*",[1]итого!$1:$1048576,COLUMN(AZ50),0)</f>
        <v>86538</v>
      </c>
      <c r="BZ49" s="7">
        <f>VLOOKUP("*Осетия*",[1]итого!$1:$1048576,COLUMN(BA50),0)</f>
        <v>88489</v>
      </c>
      <c r="CA49" s="7">
        <f>VLOOKUP("*Осетия*",[1]итого!$1:$1048576,COLUMN(BB50),0)</f>
        <v>90765</v>
      </c>
      <c r="CB49" s="7">
        <f>VLOOKUP("*Осетия*",[1]итого!$1:$1048576,COLUMN(BC50),0)</f>
        <v>93394</v>
      </c>
      <c r="CC49" s="7">
        <f>VLOOKUP("*Осетия*",[1]итого!$1:$1048576,COLUMN(BD50),0)</f>
        <v>95006</v>
      </c>
      <c r="CD49" s="7">
        <f>VLOOKUP("*Осетия*",[1]итого!$1:$1048576,COLUMN(BE50),0)</f>
        <v>99052</v>
      </c>
      <c r="CE49" s="7">
        <f>VLOOKUP("*Осетия*",[1]итого!$1:$1048576,COLUMN(BF50),0)</f>
        <v>102816</v>
      </c>
      <c r="CF49" s="7">
        <f>VLOOKUP("*Осетия*",[1]итого!$1:$1048576,COLUMN(BG50),0)</f>
        <v>106103</v>
      </c>
      <c r="CG49" s="7">
        <f>VLOOKUP("*Осетия*",[1]итого!$1:$1048576,COLUMN(BH50),0)</f>
        <v>108864</v>
      </c>
      <c r="CH49" s="7">
        <f>VLOOKUP("*Осетия*",[1]итого!$1:$1048576,COLUMN(BI50),0)</f>
        <v>109613</v>
      </c>
      <c r="CI49" s="7">
        <f>VLOOKUP("*Осетия*",[1]итого!$1:$1048576,COLUMN(BJ50),0)</f>
        <v>110817</v>
      </c>
      <c r="CJ49" s="7">
        <f>VLOOKUP("*Осетия*",[1]итого!$1:$1048576,COLUMN(BK50),0)</f>
        <v>112520</v>
      </c>
      <c r="CK49" s="7">
        <f>VLOOKUP("*Осетия*",[1]итого!$1:$1048576,COLUMN(BL50),0)</f>
        <v>114594</v>
      </c>
      <c r="CL49" s="7">
        <f>VLOOKUP("*Осетия*",[1]итого!$1:$1048576,COLUMN(BM50),0)</f>
        <v>116439</v>
      </c>
      <c r="CM49" s="7">
        <f>VLOOKUP("*Осетия*",[1]итого!$1:$1048576,COLUMN(BN50),0)</f>
        <v>118938</v>
      </c>
      <c r="CN49" s="7">
        <f>VLOOKUP("*Осетия*",[1]итого!$1:$1048576,COLUMN(BO50),0)</f>
        <v>121732</v>
      </c>
      <c r="CO49" s="7">
        <f>VLOOKUP("*Осетия*",[1]итого!$1:$1048576,COLUMN(BP50),0)</f>
        <v>119195</v>
      </c>
      <c r="CP49" s="7">
        <f>VLOOKUP("*Осетия*",[1]итого!$1:$1048576,COLUMN(BQ50),0)</f>
        <v>121007</v>
      </c>
      <c r="CQ49" s="7">
        <f>VLOOKUP("*Осетия*",[1]итого!$1:$1048576,COLUMN(BR50),0)</f>
        <v>121954</v>
      </c>
      <c r="CR49" s="7">
        <f>VLOOKUP("*Осетия*",[1]итого!$1:$1048576,COLUMN(BS50),0)</f>
        <v>122882</v>
      </c>
      <c r="CS49" s="7">
        <f>VLOOKUP("*Осетия*",[1]итого!$1:$1048576,COLUMN(BT50),0)</f>
        <v>118262</v>
      </c>
      <c r="CT49" s="7">
        <f>VLOOKUP("*Осетия*",[1]итого!$1:$1048576,COLUMN(BU50),0)</f>
        <v>117199</v>
      </c>
      <c r="CU49" s="7">
        <f>VLOOKUP("*Осетия*",[1]итого!$1:$1048576,COLUMN(BV50),0)</f>
        <v>113332</v>
      </c>
      <c r="CV49" s="7">
        <f>VLOOKUP("*Осетия*",[1]итого!$1:$1048576,COLUMN(BW50),0)</f>
        <v>113060</v>
      </c>
      <c r="CW49" s="7">
        <f>VLOOKUP("*Осетия*",[1]итого!$1:$1048576,COLUMN(BX50),0)</f>
        <v>112945</v>
      </c>
      <c r="CX49" s="7">
        <f>VLOOKUP("*Осетия*",[1]итого!$1:$1048576,COLUMN(BY50),0)</f>
        <v>112749</v>
      </c>
      <c r="CY49" s="7">
        <f>VLOOKUP("*Осетия*",[1]итого!$1:$1048576,COLUMN(BZ50),0)</f>
        <v>113149</v>
      </c>
      <c r="CZ49" s="7">
        <f>VLOOKUP("*Осетия*",[1]итого!$1:$1048576,COLUMN(CA50),0)</f>
        <v>112839</v>
      </c>
      <c r="DA49" s="7">
        <f>VLOOKUP("*Осетия*",[1]итого!$1:$1048576,COLUMN(CB50),0)</f>
        <v>112103</v>
      </c>
      <c r="DB49" s="7">
        <f>VLOOKUP("*Осетия*",[1]итого!$1:$1048576,COLUMN(CC50),0)</f>
        <v>112820</v>
      </c>
      <c r="DC49" s="7">
        <f>VLOOKUP("*Осетия*",[1]итого!$1:$1048576,COLUMN(CD50),0)</f>
        <v>112986</v>
      </c>
      <c r="DD49" s="7">
        <f>VLOOKUP("*Осетия*",[1]итого!$1:$1048576,COLUMN(CE50),0)</f>
        <v>113286</v>
      </c>
      <c r="DE49" s="7">
        <f>VLOOKUP("*Осетия*",[1]итого!$1:$1048576,COLUMN(CF50),0)</f>
        <v>113683</v>
      </c>
      <c r="DF49" s="7">
        <f>VLOOKUP("*Осетия*",[1]итого!$1:$1048576,COLUMN(CG50),0)</f>
        <v>113907</v>
      </c>
    </row>
    <row r="50" spans="1:110" x14ac:dyDescent="0.25">
      <c r="A50" s="8" t="s">
        <v>46</v>
      </c>
      <c r="B50" s="7">
        <v>18080.123</v>
      </c>
      <c r="C50" s="7">
        <v>18235.107</v>
      </c>
      <c r="D50" s="7">
        <v>18396.478999999999</v>
      </c>
      <c r="E50" s="7">
        <v>18116.748</v>
      </c>
      <c r="F50" s="7">
        <v>18334.567999999999</v>
      </c>
      <c r="G50" s="7">
        <v>18633.955000000002</v>
      </c>
      <c r="H50" s="7">
        <v>19010.615000000002</v>
      </c>
      <c r="I50" s="7">
        <v>19447.618999999999</v>
      </c>
      <c r="J50" s="7">
        <v>20024.199000000001</v>
      </c>
      <c r="K50" s="7">
        <v>20576.475999999999</v>
      </c>
      <c r="L50" s="7">
        <v>22344.618999999999</v>
      </c>
      <c r="M50" s="7">
        <v>22972.572</v>
      </c>
      <c r="N50" s="7">
        <v>22644.58</v>
      </c>
      <c r="O50" s="7">
        <v>23270.571</v>
      </c>
      <c r="P50" s="7">
        <v>23528.33</v>
      </c>
      <c r="Q50" s="7">
        <v>23840.866000000002</v>
      </c>
      <c r="R50" s="7">
        <v>24397.986000000001</v>
      </c>
      <c r="S50" s="7">
        <v>25092.414000000001</v>
      </c>
      <c r="T50" s="7">
        <v>25557.420999999998</v>
      </c>
      <c r="U50" s="7">
        <v>26325.219000000001</v>
      </c>
      <c r="V50" s="7">
        <v>26898.383000000002</v>
      </c>
      <c r="W50" s="7">
        <v>27510.305</v>
      </c>
      <c r="X50" s="7">
        <v>28048.16</v>
      </c>
      <c r="Y50" s="7">
        <v>28458.727999999999</v>
      </c>
      <c r="Z50" s="7">
        <v>28816.330999999998</v>
      </c>
      <c r="AA50" s="7">
        <f>VLOOKUP("*Чеченская*",[1]итого!$1:$1048576,COLUMN(B51),0)</f>
        <v>28834</v>
      </c>
      <c r="AB50" s="7">
        <f>VLOOKUP("*Чеченская*",[1]итого!$1:$1048576,COLUMN(C51),0)</f>
        <v>28859</v>
      </c>
      <c r="AC50" s="7">
        <f>VLOOKUP("*Чеченская*",[1]итого!$1:$1048576,COLUMN(D51),0)</f>
        <v>29062</v>
      </c>
      <c r="AD50" s="7">
        <f>VLOOKUP("*Чеченская*",[1]итого!$1:$1048576,COLUMN(E51),0)</f>
        <v>29442</v>
      </c>
      <c r="AE50" s="7">
        <f>VLOOKUP("*Чеченская*",[1]итого!$1:$1048576,COLUMN(F51),0)</f>
        <v>29956</v>
      </c>
      <c r="AF50" s="7">
        <f>VLOOKUP("*Чеченская*",[1]итого!$1:$1048576,COLUMN(G51),0)</f>
        <v>30549</v>
      </c>
      <c r="AG50" s="7">
        <f>VLOOKUP("*Чеченская*",[1]итого!$1:$1048576,COLUMN(H51),0)</f>
        <v>31297</v>
      </c>
      <c r="AH50" s="7">
        <f>VLOOKUP("*Чеченская*",[1]итого!$1:$1048576,COLUMN(I51),0)</f>
        <v>31957</v>
      </c>
      <c r="AI50" s="7">
        <f>VLOOKUP("*Чеченская*",[1]итого!$1:$1048576,COLUMN(J51),0)</f>
        <v>32764</v>
      </c>
      <c r="AJ50" s="7">
        <f>VLOOKUP("*Чеченская*",[1]итого!$1:$1048576,COLUMN(K51),0)</f>
        <v>33383</v>
      </c>
      <c r="AK50" s="7">
        <f>VLOOKUP("*Чеченская*",[1]итого!$1:$1048576,COLUMN(L51),0)</f>
        <v>33796</v>
      </c>
      <c r="AL50" s="7">
        <f>VLOOKUP("*Чеченская*",[1]итого!$1:$1048576,COLUMN(M51),0)</f>
        <v>34495</v>
      </c>
      <c r="AM50" s="7">
        <f>VLOOKUP("*Чеченская*",[1]итого!$1:$1048576,COLUMN(N51),0)</f>
        <v>34775</v>
      </c>
      <c r="AN50" s="7">
        <f>VLOOKUP("*Чеченская*",[1]итого!$1:$1048576,COLUMN(O51),0)</f>
        <v>35139</v>
      </c>
      <c r="AO50" s="7">
        <f>VLOOKUP("*Чеченская*",[1]итого!$1:$1048576,COLUMN(P51),0)</f>
        <v>35653</v>
      </c>
      <c r="AP50" s="7">
        <f>VLOOKUP("*Чеченская*",[1]итого!$1:$1048576,COLUMN(Q51),0)</f>
        <v>35115</v>
      </c>
      <c r="AQ50" s="7">
        <f>VLOOKUP("*Чеченская*",[1]итого!$1:$1048576,COLUMN(R51),0)</f>
        <v>34935</v>
      </c>
      <c r="AR50" s="7">
        <f>VLOOKUP("*Чеченская*",[1]итого!$1:$1048576,COLUMN(S51),0)</f>
        <v>34980</v>
      </c>
      <c r="AS50" s="7">
        <f>VLOOKUP("*Чеченская*",[1]итого!$1:$1048576,COLUMN(T51),0)</f>
        <v>35156</v>
      </c>
      <c r="AT50" s="7">
        <f>VLOOKUP("*Чеченская*",[1]итого!$1:$1048576,COLUMN(U51),0)</f>
        <v>35510</v>
      </c>
      <c r="AU50" s="7">
        <f>VLOOKUP("*Чеченская*",[1]итого!$1:$1048576,COLUMN(V51),0)</f>
        <v>36256</v>
      </c>
      <c r="AV50" s="7">
        <f>VLOOKUP("*Чеченская*",[1]итого!$1:$1048576,COLUMN(W51),0)</f>
        <v>37005</v>
      </c>
      <c r="AW50" s="7">
        <f>VLOOKUP("*Чеченская*",[1]итого!$1:$1048576,COLUMN(X51),0)</f>
        <v>37625</v>
      </c>
      <c r="AX50" s="7">
        <f>VLOOKUP("*Чеченская*",[1]итого!$1:$1048576,COLUMN(Y51),0)</f>
        <v>38528</v>
      </c>
      <c r="AY50" s="7">
        <f>VLOOKUP("*Чеченская*",[1]итого!$1:$1048576,COLUMN(Z51),0)</f>
        <v>38696</v>
      </c>
      <c r="AZ50" s="7">
        <f>VLOOKUP("*Чеченская*",[1]итого!$1:$1048576,COLUMN(AA51),0)</f>
        <v>39001</v>
      </c>
      <c r="BA50" s="7">
        <f>VLOOKUP("*Чеченская*",[1]итого!$1:$1048576,COLUMN(AB51),0)</f>
        <v>39833</v>
      </c>
      <c r="BB50" s="7">
        <f>VLOOKUP("*Чеченская*",[1]итого!$1:$1048576,COLUMN(AC51),0)</f>
        <v>40996</v>
      </c>
      <c r="BC50" s="7">
        <f>VLOOKUP("*Чеченская*",[1]итого!$1:$1048576,COLUMN(AD51),0)</f>
        <v>41818</v>
      </c>
      <c r="BD50" s="7">
        <f>VLOOKUP("*Чеченская*",[1]итого!$1:$1048576,COLUMN(AE51),0)</f>
        <v>43088</v>
      </c>
      <c r="BE50" s="7">
        <f>VLOOKUP("*Чеченская*",[1]итого!$1:$1048576,COLUMN(AF51),0)</f>
        <v>44102</v>
      </c>
      <c r="BF50" s="7">
        <f>VLOOKUP("*Чеченская*",[1]итого!$1:$1048576,COLUMN(AG51),0)</f>
        <v>45358</v>
      </c>
      <c r="BG50" s="7">
        <f>VLOOKUP("*Чеченская*",[1]итого!$1:$1048576,COLUMN(AH51),0)</f>
        <v>46504</v>
      </c>
      <c r="BH50" s="7">
        <f>VLOOKUP("*Чеченская*",[1]итого!$1:$1048576,COLUMN(AI51),0)</f>
        <v>47562</v>
      </c>
      <c r="BI50" s="7">
        <f>VLOOKUP("*Чеченская*",[1]итого!$1:$1048576,COLUMN(AJ51),0)</f>
        <v>47915</v>
      </c>
      <c r="BJ50" s="7">
        <f>VLOOKUP("*Чеченская*",[1]итого!$1:$1048576,COLUMN(AK51),0)</f>
        <v>48597</v>
      </c>
      <c r="BK50" s="7">
        <f>VLOOKUP("*Чеченская*",[1]итого!$1:$1048576,COLUMN(AL51),0)</f>
        <v>49037</v>
      </c>
      <c r="BL50" s="7">
        <f>VLOOKUP("*Чеченская*",[1]итого!$1:$1048576,COLUMN(AM51),0)</f>
        <v>50225</v>
      </c>
      <c r="BM50" s="7">
        <f>VLOOKUP("*Чеченская*",[1]итого!$1:$1048576,COLUMN(AN51),0)</f>
        <v>49847</v>
      </c>
      <c r="BN50" s="7">
        <f>VLOOKUP("*Чеченская*",[1]итого!$1:$1048576,COLUMN(AO51),0)</f>
        <v>49476</v>
      </c>
      <c r="BO50" s="7">
        <f>VLOOKUP("*Чеченская*",[1]итого!$1:$1048576,COLUMN(AP51),0)</f>
        <v>48969</v>
      </c>
      <c r="BP50" s="7">
        <f>VLOOKUP("*Чеченская*",[1]итого!$1:$1048576,COLUMN(AQ51),0)</f>
        <v>49286</v>
      </c>
      <c r="BQ50" s="7">
        <f>VLOOKUP("*Чеченская*",[1]итого!$1:$1048576,COLUMN(AR51),0)</f>
        <v>49577</v>
      </c>
      <c r="BR50" s="7">
        <f>VLOOKUP("*Чеченская*",[1]итого!$1:$1048576,COLUMN(AS51),0)</f>
        <v>50405</v>
      </c>
      <c r="BS50" s="7">
        <f>VLOOKUP("*Чеченская*",[1]итого!$1:$1048576,COLUMN(AT51),0)</f>
        <v>51715</v>
      </c>
      <c r="BT50" s="7">
        <f>VLOOKUP("*Чеченская*",[1]итого!$1:$1048576,COLUMN(AU51),0)</f>
        <v>52717</v>
      </c>
      <c r="BU50" s="7">
        <f>VLOOKUP("*Чеченская*",[1]итого!$1:$1048576,COLUMN(AV51),0)</f>
        <v>54011</v>
      </c>
      <c r="BV50" s="7">
        <f>VLOOKUP("*Чеченская*",[1]итого!$1:$1048576,COLUMN(AW51),0)</f>
        <v>55478</v>
      </c>
      <c r="BW50" s="7">
        <f>VLOOKUP("*Чеченская*",[1]итого!$1:$1048576,COLUMN(AX51),0)</f>
        <v>56009</v>
      </c>
      <c r="BX50" s="7">
        <f>VLOOKUP("*Чеченская*",[1]итого!$1:$1048576,COLUMN(AY51),0)</f>
        <v>56808</v>
      </c>
      <c r="BY50" s="7">
        <f>VLOOKUP("*Чеченская*",[1]итого!$1:$1048576,COLUMN(AZ51),0)</f>
        <v>58334</v>
      </c>
      <c r="BZ50" s="7">
        <f>VLOOKUP("*Чеченская*",[1]итого!$1:$1048576,COLUMN(BA51),0)</f>
        <v>60352</v>
      </c>
      <c r="CA50" s="7">
        <f>VLOOKUP("*Чеченская*",[1]итого!$1:$1048576,COLUMN(BB51),0)</f>
        <v>61932</v>
      </c>
      <c r="CB50" s="7">
        <f>VLOOKUP("*Чеченская*",[1]итого!$1:$1048576,COLUMN(BC51),0)</f>
        <v>63243</v>
      </c>
      <c r="CC50" s="7">
        <f>VLOOKUP("*Чеченская*",[1]итого!$1:$1048576,COLUMN(BD51),0)</f>
        <v>65585</v>
      </c>
      <c r="CD50" s="7">
        <f>VLOOKUP("*Чеченская*",[1]итого!$1:$1048576,COLUMN(BE51),0)</f>
        <v>68214</v>
      </c>
      <c r="CE50" s="7">
        <f>VLOOKUP("*Чеченская*",[1]итого!$1:$1048576,COLUMN(BF51),0)</f>
        <v>70557</v>
      </c>
      <c r="CF50" s="7">
        <f>VLOOKUP("*Чеченская*",[1]итого!$1:$1048576,COLUMN(BG51),0)</f>
        <v>72949</v>
      </c>
      <c r="CG50" s="7">
        <f>VLOOKUP("*Чеченская*",[1]итого!$1:$1048576,COLUMN(BH51),0)</f>
        <v>75157</v>
      </c>
      <c r="CH50" s="7">
        <f>VLOOKUP("*Чеченская*",[1]итого!$1:$1048576,COLUMN(BI51),0)</f>
        <v>76436</v>
      </c>
      <c r="CI50" s="7">
        <f>VLOOKUP("*Чеченская*",[1]итого!$1:$1048576,COLUMN(BJ51),0)</f>
        <v>77804</v>
      </c>
      <c r="CJ50" s="7">
        <f>VLOOKUP("*Чеченская*",[1]итого!$1:$1048576,COLUMN(BK51),0)</f>
        <v>79354</v>
      </c>
      <c r="CK50" s="7">
        <f>VLOOKUP("*Чеченская*",[1]итого!$1:$1048576,COLUMN(BL51),0)</f>
        <v>81400</v>
      </c>
      <c r="CL50" s="7">
        <f>VLOOKUP("*Чеченская*",[1]итого!$1:$1048576,COLUMN(BM51),0)</f>
        <v>83596</v>
      </c>
      <c r="CM50" s="7">
        <f>VLOOKUP("*Чеченская*",[1]итого!$1:$1048576,COLUMN(BN51),0)</f>
        <v>86359</v>
      </c>
      <c r="CN50" s="7">
        <f>VLOOKUP("*Чеченская*",[1]итого!$1:$1048576,COLUMN(BO51),0)</f>
        <v>88451</v>
      </c>
      <c r="CO50" s="7">
        <f>VLOOKUP("*Чеченская*",[1]итого!$1:$1048576,COLUMN(BP51),0)</f>
        <v>90180</v>
      </c>
      <c r="CP50" s="7">
        <f>VLOOKUP("*Чеченская*",[1]итого!$1:$1048576,COLUMN(BQ51),0)</f>
        <v>92055</v>
      </c>
      <c r="CQ50" s="7">
        <f>VLOOKUP("*Чеченская*",[1]итого!$1:$1048576,COLUMN(BR51),0)</f>
        <v>92495</v>
      </c>
      <c r="CR50" s="7">
        <f>VLOOKUP("*Чеченская*",[1]итого!$1:$1048576,COLUMN(BS51),0)</f>
        <v>92860</v>
      </c>
      <c r="CS50" s="7">
        <f>VLOOKUP("*Чеченская*",[1]итого!$1:$1048576,COLUMN(BT51),0)</f>
        <v>89596</v>
      </c>
      <c r="CT50" s="7">
        <f>VLOOKUP("*Чеченская*",[1]итого!$1:$1048576,COLUMN(BU51),0)</f>
        <v>88176</v>
      </c>
      <c r="CU50" s="7">
        <f>VLOOKUP("*Чеченская*",[1]итого!$1:$1048576,COLUMN(BV51),0)</f>
        <v>86597</v>
      </c>
      <c r="CV50" s="7">
        <f>VLOOKUP("*Чеченская*",[1]итого!$1:$1048576,COLUMN(BW51),0)</f>
        <v>85812</v>
      </c>
      <c r="CW50" s="7">
        <f>VLOOKUP("*Чеченская*",[1]итого!$1:$1048576,COLUMN(BX51),0)</f>
        <v>85204</v>
      </c>
      <c r="CX50" s="7">
        <f>VLOOKUP("*Чеченская*",[1]итого!$1:$1048576,COLUMN(BY51),0)</f>
        <v>89197</v>
      </c>
      <c r="CY50" s="7">
        <f>VLOOKUP("*Чеченская*",[1]итого!$1:$1048576,COLUMN(BZ51),0)</f>
        <v>88998</v>
      </c>
      <c r="CZ50" s="7">
        <f>VLOOKUP("*Чеченская*",[1]итого!$1:$1048576,COLUMN(CA51),0)</f>
        <v>84202</v>
      </c>
      <c r="DA50" s="7">
        <f>VLOOKUP("*Чеченская*",[1]итого!$1:$1048576,COLUMN(CB51),0)</f>
        <v>84008</v>
      </c>
      <c r="DB50" s="7">
        <f>VLOOKUP("*Чеченская*",[1]итого!$1:$1048576,COLUMN(CC51),0)</f>
        <v>83598</v>
      </c>
      <c r="DC50" s="7">
        <f>VLOOKUP("*Чеченская*",[1]итого!$1:$1048576,COLUMN(CD51),0)</f>
        <v>83122</v>
      </c>
      <c r="DD50" s="7">
        <f>VLOOKUP("*Чеченская*",[1]итого!$1:$1048576,COLUMN(CE51),0)</f>
        <v>82584</v>
      </c>
      <c r="DE50" s="7">
        <f>VLOOKUP("*Чеченская*",[1]итого!$1:$1048576,COLUMN(CF51),0)</f>
        <v>82105</v>
      </c>
      <c r="DF50" s="7">
        <f>VLOOKUP("*Чеченская*",[1]итого!$1:$1048576,COLUMN(CG51),0)</f>
        <v>80833</v>
      </c>
    </row>
    <row r="51" spans="1:110" x14ac:dyDescent="0.25">
      <c r="A51" s="8" t="s">
        <v>47</v>
      </c>
      <c r="B51" s="7">
        <v>155198.76699999999</v>
      </c>
      <c r="C51" s="7">
        <v>155024.13699999999</v>
      </c>
      <c r="D51" s="7">
        <v>155350.18700000001</v>
      </c>
      <c r="E51" s="7">
        <v>156382.52299999999</v>
      </c>
      <c r="F51" s="7">
        <v>157914.54399999999</v>
      </c>
      <c r="G51" s="7">
        <v>158634.25</v>
      </c>
      <c r="H51" s="7">
        <v>160313.31099999999</v>
      </c>
      <c r="I51" s="7">
        <v>162355.10999999999</v>
      </c>
      <c r="J51" s="7">
        <v>164732.25399999999</v>
      </c>
      <c r="K51" s="7">
        <v>166731.20300000001</v>
      </c>
      <c r="L51" s="7">
        <v>168557.57699999999</v>
      </c>
      <c r="M51" s="7">
        <v>171225.098</v>
      </c>
      <c r="N51" s="7">
        <v>174159.25200000001</v>
      </c>
      <c r="O51" s="7">
        <v>175934.31299999999</v>
      </c>
      <c r="P51" s="7">
        <v>177891.20600000001</v>
      </c>
      <c r="Q51" s="7">
        <v>180995.29199999999</v>
      </c>
      <c r="R51" s="7">
        <v>184048.79800000001</v>
      </c>
      <c r="S51" s="7">
        <v>187666.215</v>
      </c>
      <c r="T51" s="7">
        <v>191284.93900000001</v>
      </c>
      <c r="U51" s="7">
        <v>195182.22399999999</v>
      </c>
      <c r="V51" s="7">
        <v>199846.21599999999</v>
      </c>
      <c r="W51" s="7">
        <v>203482.70300000001</v>
      </c>
      <c r="X51" s="7">
        <v>206710.06400000001</v>
      </c>
      <c r="Y51" s="7">
        <v>211240.85800000001</v>
      </c>
      <c r="Z51" s="7">
        <v>213599.11499999999</v>
      </c>
      <c r="AA51" s="7">
        <f>VLOOKUP("*Ставропольский*",[1]итого!$1:$1048576,COLUMN(B52),0)</f>
        <v>215714</v>
      </c>
      <c r="AB51" s="7">
        <f>VLOOKUP("*Ставропольский*",[1]итого!$1:$1048576,COLUMN(C52),0)</f>
        <v>217418</v>
      </c>
      <c r="AC51" s="7">
        <f>VLOOKUP("*Ставропольский*",[1]итого!$1:$1048576,COLUMN(D52),0)</f>
        <v>221552</v>
      </c>
      <c r="AD51" s="7">
        <f>VLOOKUP("*Ставропольский*",[1]итого!$1:$1048576,COLUMN(E52),0)</f>
        <v>225956</v>
      </c>
      <c r="AE51" s="7">
        <f>VLOOKUP("*Ставропольский*",[1]итого!$1:$1048576,COLUMN(F52),0)</f>
        <v>229679</v>
      </c>
      <c r="AF51" s="7">
        <f>VLOOKUP("*Ставропольский*",[1]итого!$1:$1048576,COLUMN(G52),0)</f>
        <v>232830</v>
      </c>
      <c r="AG51" s="7">
        <f>VLOOKUP("*Ставропольский*",[1]итого!$1:$1048576,COLUMN(H52),0)</f>
        <v>236114</v>
      </c>
      <c r="AH51" s="7">
        <f>VLOOKUP("*Ставропольский*",[1]итого!$1:$1048576,COLUMN(I52),0)</f>
        <v>240264</v>
      </c>
      <c r="AI51" s="7">
        <f>VLOOKUP("*Ставропольский*",[1]итого!$1:$1048576,COLUMN(J52),0)</f>
        <v>243806</v>
      </c>
      <c r="AJ51" s="7">
        <f>VLOOKUP("*Ставропольский*",[1]итого!$1:$1048576,COLUMN(K52),0)</f>
        <v>245950</v>
      </c>
      <c r="AK51" s="7">
        <f>VLOOKUP("*Ставропольский*",[1]итого!$1:$1048576,COLUMN(L52),0)</f>
        <v>248502</v>
      </c>
      <c r="AL51" s="7">
        <f>VLOOKUP("*Ставропольский*",[1]итого!$1:$1048576,COLUMN(M52),0)</f>
        <v>251534</v>
      </c>
      <c r="AM51" s="7">
        <f>VLOOKUP("*Ставропольский*",[1]итого!$1:$1048576,COLUMN(N52),0)</f>
        <v>253465</v>
      </c>
      <c r="AN51" s="7">
        <f>VLOOKUP("*Ставропольский*",[1]итого!$1:$1048576,COLUMN(O52),0)</f>
        <v>256086</v>
      </c>
      <c r="AO51" s="7">
        <f>VLOOKUP("*Ставропольский*",[1]итого!$1:$1048576,COLUMN(P52),0)</f>
        <v>259445</v>
      </c>
      <c r="AP51" s="7">
        <f>VLOOKUP("*Ставропольский*",[1]итого!$1:$1048576,COLUMN(Q52),0)</f>
        <v>257447</v>
      </c>
      <c r="AQ51" s="7">
        <f>VLOOKUP("*Ставропольский*",[1]итого!$1:$1048576,COLUMN(R52),0)</f>
        <v>257366</v>
      </c>
      <c r="AR51" s="7">
        <f>VLOOKUP("*Ставропольский*",[1]итого!$1:$1048576,COLUMN(S52),0)</f>
        <v>259379</v>
      </c>
      <c r="AS51" s="7">
        <f>VLOOKUP("*Ставропольский*",[1]итого!$1:$1048576,COLUMN(T52),0)</f>
        <v>262901</v>
      </c>
      <c r="AT51" s="7">
        <f>VLOOKUP("*Ставропольский*",[1]итого!$1:$1048576,COLUMN(U52),0)</f>
        <v>267374</v>
      </c>
      <c r="AU51" s="7">
        <f>VLOOKUP("*Ставропольский*",[1]итого!$1:$1048576,COLUMN(V52),0)</f>
        <v>271403</v>
      </c>
      <c r="AV51" s="7">
        <f>VLOOKUP("*Ставропольский*",[1]итого!$1:$1048576,COLUMN(W52),0)</f>
        <v>275697</v>
      </c>
      <c r="AW51" s="7">
        <f>VLOOKUP("*Ставропольский*",[1]итого!$1:$1048576,COLUMN(X52),0)</f>
        <v>277973</v>
      </c>
      <c r="AX51" s="7">
        <f>VLOOKUP("*Ставропольский*",[1]итого!$1:$1048576,COLUMN(Y52),0)</f>
        <v>280136</v>
      </c>
      <c r="AY51" s="7">
        <f>VLOOKUP("*Ставропольский*",[1]итого!$1:$1048576,COLUMN(Z52),0)</f>
        <v>282217</v>
      </c>
      <c r="AZ51" s="7">
        <f>VLOOKUP("*Ставропольский*",[1]итого!$1:$1048576,COLUMN(AA52),0)</f>
        <v>285657</v>
      </c>
      <c r="BA51" s="7">
        <f>VLOOKUP("*Ставропольский*",[1]итого!$1:$1048576,COLUMN(AB52),0)</f>
        <v>290884</v>
      </c>
      <c r="BB51" s="7">
        <f>VLOOKUP("*Ставропольский*",[1]итого!$1:$1048576,COLUMN(AC52),0)</f>
        <v>295714</v>
      </c>
      <c r="BC51" s="7">
        <f>VLOOKUP("*Ставропольский*",[1]итого!$1:$1048576,COLUMN(AD52),0)</f>
        <v>301369</v>
      </c>
      <c r="BD51" s="7">
        <f>VLOOKUP("*Ставропольский*",[1]итого!$1:$1048576,COLUMN(AE52),0)</f>
        <v>308230</v>
      </c>
      <c r="BE51" s="7">
        <f>VLOOKUP("*Ставропольский*",[1]итого!$1:$1048576,COLUMN(AF52),0)</f>
        <v>313969</v>
      </c>
      <c r="BF51" s="7">
        <f>VLOOKUP("*Ставропольский*",[1]итого!$1:$1048576,COLUMN(AG52),0)</f>
        <v>320709</v>
      </c>
      <c r="BG51" s="7">
        <f>VLOOKUP("*Ставропольский*",[1]итого!$1:$1048576,COLUMN(AH52),0)</f>
        <v>326821</v>
      </c>
      <c r="BH51" s="7">
        <f>VLOOKUP("*Ставропольский*",[1]итого!$1:$1048576,COLUMN(AI52),0)</f>
        <v>332837</v>
      </c>
      <c r="BI51" s="7">
        <f>VLOOKUP("*Ставропольский*",[1]итого!$1:$1048576,COLUMN(AJ52),0)</f>
        <v>337661</v>
      </c>
      <c r="BJ51" s="7">
        <f>VLOOKUP("*Ставропольский*",[1]итого!$1:$1048576,COLUMN(AK52),0)</f>
        <v>343459</v>
      </c>
      <c r="BK51" s="7">
        <f>VLOOKUP("*Ставропольский*",[1]итого!$1:$1048576,COLUMN(AL52),0)</f>
        <v>347271</v>
      </c>
      <c r="BL51" s="7">
        <f>VLOOKUP("*Ставропольский*",[1]итого!$1:$1048576,COLUMN(AM52),0)</f>
        <v>353420</v>
      </c>
      <c r="BM51" s="7">
        <f>VLOOKUP("*Ставропольский*",[1]итого!$1:$1048576,COLUMN(AN52),0)</f>
        <v>352379</v>
      </c>
      <c r="BN51" s="7">
        <f>VLOOKUP("*Ставропольский*",[1]итого!$1:$1048576,COLUMN(AO52),0)</f>
        <v>348432</v>
      </c>
      <c r="BO51" s="7">
        <f>VLOOKUP("*Ставропольский*",[1]итого!$1:$1048576,COLUMN(AP52),0)</f>
        <v>346401</v>
      </c>
      <c r="BP51" s="7">
        <f>VLOOKUP("*Ставропольский*",[1]итого!$1:$1048576,COLUMN(AQ52),0)</f>
        <v>346652</v>
      </c>
      <c r="BQ51" s="7">
        <f>VLOOKUP("*Ставропольский*",[1]итого!$1:$1048576,COLUMN(AR52),0)</f>
        <v>348808</v>
      </c>
      <c r="BR51" s="7">
        <f>VLOOKUP("*Ставропольский*",[1]итого!$1:$1048576,COLUMN(AS52),0)</f>
        <v>352169</v>
      </c>
      <c r="BS51" s="7">
        <f>VLOOKUP("*Ставропольский*",[1]итого!$1:$1048576,COLUMN(AT52),0)</f>
        <v>357739</v>
      </c>
      <c r="BT51" s="7">
        <f>VLOOKUP("*Ставропольский*",[1]итого!$1:$1048576,COLUMN(AU52),0)</f>
        <v>362200</v>
      </c>
      <c r="BU51" s="7">
        <f>VLOOKUP("*Ставропольский*",[1]итого!$1:$1048576,COLUMN(AV52),0)</f>
        <v>367528</v>
      </c>
      <c r="BV51" s="7">
        <f>VLOOKUP("*Ставропольский*",[1]итого!$1:$1048576,COLUMN(AW52),0)</f>
        <v>374045</v>
      </c>
      <c r="BW51" s="7">
        <f>VLOOKUP("*Ставропольский*",[1]итого!$1:$1048576,COLUMN(AX52),0)</f>
        <v>376996</v>
      </c>
      <c r="BX51" s="7">
        <f>VLOOKUP("*Ставропольский*",[1]итого!$1:$1048576,COLUMN(AY52),0)</f>
        <v>381526</v>
      </c>
      <c r="BY51" s="7">
        <f>VLOOKUP("*Ставропольский*",[1]итого!$1:$1048576,COLUMN(AZ52),0)</f>
        <v>388452</v>
      </c>
      <c r="BZ51" s="7">
        <f>VLOOKUP("*Ставропольский*",[1]итого!$1:$1048576,COLUMN(BA52),0)</f>
        <v>395894</v>
      </c>
      <c r="CA51" s="7">
        <f>VLOOKUP("*Ставропольский*",[1]итого!$1:$1048576,COLUMN(BB52),0)</f>
        <v>404069</v>
      </c>
      <c r="CB51" s="7">
        <f>VLOOKUP("*Ставропольский*",[1]итого!$1:$1048576,COLUMN(BC52),0)</f>
        <v>414264</v>
      </c>
      <c r="CC51" s="7">
        <f>VLOOKUP("*Ставропольский*",[1]итого!$1:$1048576,COLUMN(BD52),0)</f>
        <v>422863</v>
      </c>
      <c r="CD51" s="7">
        <f>VLOOKUP("*Ставропольский*",[1]итого!$1:$1048576,COLUMN(BE52),0)</f>
        <v>436856</v>
      </c>
      <c r="CE51" s="7">
        <f>VLOOKUP("*Ставропольский*",[1]итого!$1:$1048576,COLUMN(BF52),0)</f>
        <v>451556</v>
      </c>
      <c r="CF51" s="7">
        <f>VLOOKUP("*Ставропольский*",[1]итого!$1:$1048576,COLUMN(BG52),0)</f>
        <v>464039</v>
      </c>
      <c r="CG51" s="7">
        <f>VLOOKUP("*Ставропольский*",[1]итого!$1:$1048576,COLUMN(BH52),0)</f>
        <v>473598</v>
      </c>
      <c r="CH51" s="7">
        <f>VLOOKUP("*Ставропольский*",[1]итого!$1:$1048576,COLUMN(BI52),0)</f>
        <v>477853</v>
      </c>
      <c r="CI51" s="7">
        <f>VLOOKUP("*Ставропольский*",[1]итого!$1:$1048576,COLUMN(BJ52),0)</f>
        <v>483058</v>
      </c>
      <c r="CJ51" s="7">
        <f>VLOOKUP("*Ставропольский*",[1]итого!$1:$1048576,COLUMN(BK52),0)</f>
        <v>489607</v>
      </c>
      <c r="CK51" s="7">
        <f>VLOOKUP("*Ставропольский*",[1]итого!$1:$1048576,COLUMN(BL52),0)</f>
        <v>499677</v>
      </c>
      <c r="CL51" s="7">
        <f>VLOOKUP("*Ставропольский*",[1]итого!$1:$1048576,COLUMN(BM52),0)</f>
        <v>508405</v>
      </c>
      <c r="CM51" s="7">
        <f>VLOOKUP("*Ставропольский*",[1]итого!$1:$1048576,COLUMN(BN52),0)</f>
        <v>518974</v>
      </c>
      <c r="CN51" s="7">
        <f>VLOOKUP("*Ставропольский*",[1]итого!$1:$1048576,COLUMN(BO52),0)</f>
        <v>532723</v>
      </c>
      <c r="CO51" s="7">
        <f>VLOOKUP("*Ставропольский*",[1]итого!$1:$1048576,COLUMN(BP52),0)</f>
        <v>532839</v>
      </c>
      <c r="CP51" s="7">
        <f>VLOOKUP("*Ставропольский*",[1]итого!$1:$1048576,COLUMN(BQ52),0)</f>
        <v>538305</v>
      </c>
      <c r="CQ51" s="7">
        <f>VLOOKUP("*Ставропольский*",[1]итого!$1:$1048576,COLUMN(BR52),0)</f>
        <v>540428</v>
      </c>
      <c r="CR51" s="7">
        <f>VLOOKUP("*Ставропольский*",[1]итого!$1:$1048576,COLUMN(BS52),0)</f>
        <v>541325</v>
      </c>
      <c r="CS51" s="7">
        <f>VLOOKUP("*Ставропольский*",[1]итого!$1:$1048576,COLUMN(BT52),0)</f>
        <v>528071</v>
      </c>
      <c r="CT51" s="7">
        <f>VLOOKUP("*Ставропольский*",[1]итого!$1:$1048576,COLUMN(BU52),0)</f>
        <v>520696</v>
      </c>
      <c r="CU51" s="7">
        <f>VLOOKUP("*Ставропольский*",[1]итого!$1:$1048576,COLUMN(BV52),0)</f>
        <v>514535</v>
      </c>
      <c r="CV51" s="7">
        <f>VLOOKUP("*Ставропольский*",[1]итого!$1:$1048576,COLUMN(BW52),0)</f>
        <v>512217</v>
      </c>
      <c r="CW51" s="7">
        <f>VLOOKUP("*Ставропольский*",[1]итого!$1:$1048576,COLUMN(BX52),0)</f>
        <v>511607</v>
      </c>
      <c r="CX51" s="7">
        <f>VLOOKUP("*Ставропольский*",[1]итого!$1:$1048576,COLUMN(BY52),0)</f>
        <v>511513</v>
      </c>
      <c r="CY51" s="7">
        <f>VLOOKUP("*Ставропольский*",[1]итого!$1:$1048576,COLUMN(BZ52),0)</f>
        <v>513132</v>
      </c>
      <c r="CZ51" s="7">
        <f>VLOOKUP("*Ставропольский*",[1]итого!$1:$1048576,COLUMN(CA52),0)</f>
        <v>513563</v>
      </c>
      <c r="DA51" s="7">
        <f>VLOOKUP("*Ставропольский*",[1]итого!$1:$1048576,COLUMN(CB52),0)</f>
        <v>512576</v>
      </c>
      <c r="DB51" s="7">
        <f>VLOOKUP("*Ставропольский*",[1]итого!$1:$1048576,COLUMN(CC52),0)</f>
        <v>516699</v>
      </c>
      <c r="DC51" s="7">
        <f>VLOOKUP("*Ставропольский*",[1]итого!$1:$1048576,COLUMN(CD52),0)</f>
        <v>520028</v>
      </c>
      <c r="DD51" s="7">
        <f>VLOOKUP("*Ставропольский*",[1]итого!$1:$1048576,COLUMN(CE52),0)</f>
        <v>524962</v>
      </c>
      <c r="DE51" s="7">
        <f>VLOOKUP("*Ставропольский*",[1]итого!$1:$1048576,COLUMN(CF52),0)</f>
        <v>529520</v>
      </c>
      <c r="DF51" s="7">
        <f>VLOOKUP("*Ставропольский*",[1]итого!$1:$1048576,COLUMN(CG52),0)</f>
        <v>534380</v>
      </c>
    </row>
    <row r="52" spans="1:110" ht="31.5" x14ac:dyDescent="0.25">
      <c r="A52" s="6" t="s">
        <v>48</v>
      </c>
      <c r="B52" s="7">
        <v>1982063.29</v>
      </c>
      <c r="C52" s="7">
        <v>1976255.1229999999</v>
      </c>
      <c r="D52" s="7">
        <v>1965346.8470000001</v>
      </c>
      <c r="E52" s="7">
        <v>1984361.3389999999</v>
      </c>
      <c r="F52" s="7">
        <v>2007657.0149999999</v>
      </c>
      <c r="G52" s="7">
        <v>2023213.176</v>
      </c>
      <c r="H52" s="7">
        <v>2046108.7169999999</v>
      </c>
      <c r="I52" s="7">
        <v>2073317.209</v>
      </c>
      <c r="J52" s="7">
        <v>2110637.6409999998</v>
      </c>
      <c r="K52" s="7">
        <v>2140813.5950000002</v>
      </c>
      <c r="L52" s="7">
        <v>2171232.2540000002</v>
      </c>
      <c r="M52" s="7">
        <v>2209170.0830000001</v>
      </c>
      <c r="N52" s="7">
        <v>2250310.8709999998</v>
      </c>
      <c r="O52" s="7">
        <v>2268937.622</v>
      </c>
      <c r="P52" s="7">
        <v>2290369.0410000002</v>
      </c>
      <c r="Q52" s="7">
        <v>2325990.4670000002</v>
      </c>
      <c r="R52" s="7">
        <v>2371239.3569999998</v>
      </c>
      <c r="S52" s="7">
        <v>2418950.4980000001</v>
      </c>
      <c r="T52" s="7">
        <v>2459798.0860000001</v>
      </c>
      <c r="U52" s="7">
        <v>2509093.1030000001</v>
      </c>
      <c r="V52" s="7">
        <v>2568300.0219999999</v>
      </c>
      <c r="W52" s="7">
        <v>2621373.3769999999</v>
      </c>
      <c r="X52" s="7">
        <v>2664019.6749999998</v>
      </c>
      <c r="Y52" s="7">
        <v>2724567.4010000001</v>
      </c>
      <c r="Z52" s="7">
        <v>2751776.977</v>
      </c>
      <c r="AA52" s="7">
        <f>VLOOKUP("*Приволжский*",[1]итого!$1:$1048576,COLUMN(B53),0)</f>
        <v>2772987</v>
      </c>
      <c r="AB52" s="7">
        <f>VLOOKUP("*Приволжский*",[1]итого!$1:$1048576,COLUMN(C53),0)</f>
        <v>2802323</v>
      </c>
      <c r="AC52" s="7">
        <f>VLOOKUP("*Приволжский*",[1]итого!$1:$1048576,COLUMN(D53),0)</f>
        <v>2848433</v>
      </c>
      <c r="AD52" s="7">
        <f>VLOOKUP("*Приволжский*",[1]итого!$1:$1048576,COLUMN(E53),0)</f>
        <v>2907944</v>
      </c>
      <c r="AE52" s="7">
        <f>VLOOKUP("*Приволжский*",[1]итого!$1:$1048576,COLUMN(F53),0)</f>
        <v>2951831</v>
      </c>
      <c r="AF52" s="7">
        <f>VLOOKUP("*Приволжский*",[1]итого!$1:$1048576,COLUMN(G53),0)</f>
        <v>2989227</v>
      </c>
      <c r="AG52" s="7">
        <f>VLOOKUP("*Приволжский*",[1]итого!$1:$1048576,COLUMN(H53),0)</f>
        <v>3017963</v>
      </c>
      <c r="AH52" s="7">
        <f>VLOOKUP("*Приволжский*",[1]итого!$1:$1048576,COLUMN(I53),0)</f>
        <v>3068463</v>
      </c>
      <c r="AI52" s="7">
        <f>VLOOKUP("*Приволжский*",[1]итого!$1:$1048576,COLUMN(J53),0)</f>
        <v>3117801</v>
      </c>
      <c r="AJ52" s="7">
        <f>VLOOKUP("*Приволжский*",[1]итого!$1:$1048576,COLUMN(K53),0)</f>
        <v>3141392</v>
      </c>
      <c r="AK52" s="7">
        <f>VLOOKUP("*Приволжский*",[1]итого!$1:$1048576,COLUMN(L53),0)</f>
        <v>3178779</v>
      </c>
      <c r="AL52" s="7">
        <f>VLOOKUP("*Приволжский*",[1]итого!$1:$1048576,COLUMN(M53),0)</f>
        <v>3212163</v>
      </c>
      <c r="AM52" s="7">
        <f>VLOOKUP("*Приволжский*",[1]итого!$1:$1048576,COLUMN(N53),0)</f>
        <v>3231543</v>
      </c>
      <c r="AN52" s="7">
        <f>VLOOKUP("*Приволжский*",[1]итого!$1:$1048576,COLUMN(O53),0)</f>
        <v>3263819</v>
      </c>
      <c r="AO52" s="7">
        <f>VLOOKUP("*Приволжский*",[1]итого!$1:$1048576,COLUMN(P53),0)</f>
        <v>3315390</v>
      </c>
      <c r="AP52" s="7">
        <f>VLOOKUP("*Приволжский*",[1]итого!$1:$1048576,COLUMN(Q53),0)</f>
        <v>3293163</v>
      </c>
      <c r="AQ52" s="7">
        <f>VLOOKUP("*Приволжский*",[1]итого!$1:$1048576,COLUMN(R53),0)</f>
        <v>3299870</v>
      </c>
      <c r="AR52" s="7">
        <f>VLOOKUP("*Приволжский*",[1]итого!$1:$1048576,COLUMN(S53),0)</f>
        <v>3330162</v>
      </c>
      <c r="AS52" s="7">
        <f>VLOOKUP("*Приволжский*",[1]итого!$1:$1048576,COLUMN(T53),0)</f>
        <v>3378342</v>
      </c>
      <c r="AT52" s="7">
        <f>VLOOKUP("*Приволжский*",[1]итого!$1:$1048576,COLUMN(U53),0)</f>
        <v>3441426</v>
      </c>
      <c r="AU52" s="7">
        <f>VLOOKUP("*Приволжский*",[1]итого!$1:$1048576,COLUMN(V53),0)</f>
        <v>3504838</v>
      </c>
      <c r="AV52" s="7">
        <f>VLOOKUP("*Приволжский*",[1]итого!$1:$1048576,COLUMN(W53),0)</f>
        <v>3572480</v>
      </c>
      <c r="AW52" s="7">
        <f>VLOOKUP("*Приволжский*",[1]итого!$1:$1048576,COLUMN(X53),0)</f>
        <v>3589135</v>
      </c>
      <c r="AX52" s="7">
        <f>VLOOKUP("*Приволжский*",[1]итого!$1:$1048576,COLUMN(Y53),0)</f>
        <v>3620336</v>
      </c>
      <c r="AY52" s="7">
        <f>VLOOKUP("*Приволжский*",[1]итого!$1:$1048576,COLUMN(Z53),0)</f>
        <v>3642231</v>
      </c>
      <c r="AZ52" s="7">
        <f>VLOOKUP("*Приволжский*",[1]итого!$1:$1048576,COLUMN(AA53),0)</f>
        <v>3690793</v>
      </c>
      <c r="BA52" s="7">
        <f>VLOOKUP("*Приволжский*",[1]итого!$1:$1048576,COLUMN(AB53),0)</f>
        <v>3767012</v>
      </c>
      <c r="BB52" s="7">
        <f>VLOOKUP("*Приволжский*",[1]итого!$1:$1048576,COLUMN(AC53),0)</f>
        <v>3851923</v>
      </c>
      <c r="BC52" s="7">
        <f>VLOOKUP("*Приволжский*",[1]итого!$1:$1048576,COLUMN(AD53),0)</f>
        <v>3930470</v>
      </c>
      <c r="BD52" s="7">
        <f>VLOOKUP("*Приволжский*",[1]итого!$1:$1048576,COLUMN(AE53),0)</f>
        <v>4022684</v>
      </c>
      <c r="BE52" s="7">
        <f>VLOOKUP("*Приволжский*",[1]итого!$1:$1048576,COLUMN(AF53),0)</f>
        <v>4091077</v>
      </c>
      <c r="BF52" s="7">
        <f>VLOOKUP("*Приволжский*",[1]итого!$1:$1048576,COLUMN(AG53),0)</f>
        <v>4170050</v>
      </c>
      <c r="BG52" s="7">
        <f>VLOOKUP("*Приволжский*",[1]итого!$1:$1048576,COLUMN(AH53),0)</f>
        <v>4233105</v>
      </c>
      <c r="BH52" s="7">
        <f>VLOOKUP("*Приволжский*",[1]итого!$1:$1048576,COLUMN(AI53),0)</f>
        <v>4300868</v>
      </c>
      <c r="BI52" s="7">
        <f>VLOOKUP("*Приволжский*",[1]итого!$1:$1048576,COLUMN(AJ53),0)</f>
        <v>4333406</v>
      </c>
      <c r="BJ52" s="7">
        <f>VLOOKUP("*Приволжский*",[1]итого!$1:$1048576,COLUMN(AK53),0)</f>
        <v>4383412</v>
      </c>
      <c r="BK52" s="7">
        <f>VLOOKUP("*Приволжский*",[1]итого!$1:$1048576,COLUMN(AL53),0)</f>
        <v>4419864</v>
      </c>
      <c r="BL52" s="7">
        <f>VLOOKUP("*Приволжский*",[1]итого!$1:$1048576,COLUMN(AM53),0)</f>
        <v>4487343</v>
      </c>
      <c r="BM52" s="7">
        <f>VLOOKUP("*Приволжский*",[1]итого!$1:$1048576,COLUMN(AN53),0)</f>
        <v>4491927</v>
      </c>
      <c r="BN52" s="7">
        <f>VLOOKUP("*Приволжский*",[1]итого!$1:$1048576,COLUMN(AO53),0)</f>
        <v>4449531</v>
      </c>
      <c r="BO52" s="7">
        <f>VLOOKUP("*Приволжский*",[1]итого!$1:$1048576,COLUMN(AP53),0)</f>
        <v>4425694</v>
      </c>
      <c r="BP52" s="7">
        <f>VLOOKUP("*Приволжский*",[1]итого!$1:$1048576,COLUMN(AQ53),0)</f>
        <v>4433866</v>
      </c>
      <c r="BQ52" s="7">
        <f>VLOOKUP("*Приволжский*",[1]итого!$1:$1048576,COLUMN(AR53),0)</f>
        <v>4472196</v>
      </c>
      <c r="BR52" s="7">
        <f>VLOOKUP("*Приволжский*",[1]итого!$1:$1048576,COLUMN(AS53),0)</f>
        <v>4511020</v>
      </c>
      <c r="BS52" s="7">
        <f>VLOOKUP("*Приволжский*",[1]итого!$1:$1048576,COLUMN(AT53),0)</f>
        <v>4579871</v>
      </c>
      <c r="BT52" s="7">
        <f>VLOOKUP("*Приволжский*",[1]итого!$1:$1048576,COLUMN(AU53),0)</f>
        <v>4629679</v>
      </c>
      <c r="BU52" s="7">
        <f>VLOOKUP("*Приволжский*",[1]итого!$1:$1048576,COLUMN(AV53),0)</f>
        <v>4684634</v>
      </c>
      <c r="BV52" s="7">
        <f>VLOOKUP("*Приволжский*",[1]итого!$1:$1048576,COLUMN(AW53),0)</f>
        <v>4748786</v>
      </c>
      <c r="BW52" s="7">
        <f>VLOOKUP("*Приволжский*",[1]итого!$1:$1048576,COLUMN(AX53),0)</f>
        <v>4776160</v>
      </c>
      <c r="BX52" s="7">
        <f>VLOOKUP("*Приволжский*",[1]итого!$1:$1048576,COLUMN(AY53),0)</f>
        <v>4822479</v>
      </c>
      <c r="BY52" s="7">
        <f>VLOOKUP("*Приволжский*",[1]итого!$1:$1048576,COLUMN(AZ53),0)</f>
        <v>4911431</v>
      </c>
      <c r="BZ52" s="7">
        <f>VLOOKUP("*Приволжский*",[1]итого!$1:$1048576,COLUMN(BA53),0)</f>
        <v>5006463</v>
      </c>
      <c r="CA52" s="7">
        <f>VLOOKUP("*Приволжский*",[1]итого!$1:$1048576,COLUMN(BB53),0)</f>
        <v>5112009</v>
      </c>
      <c r="CB52" s="7">
        <f>VLOOKUP("*Приволжский*",[1]итого!$1:$1048576,COLUMN(BC53),0)</f>
        <v>5227651</v>
      </c>
      <c r="CC52" s="7">
        <f>VLOOKUP("*Приволжский*",[1]итого!$1:$1048576,COLUMN(BD53),0)</f>
        <v>5331455</v>
      </c>
      <c r="CD52" s="7">
        <f>VLOOKUP("*Приволжский*",[1]итого!$1:$1048576,COLUMN(BE53),0)</f>
        <v>5519561</v>
      </c>
      <c r="CE52" s="7">
        <f>VLOOKUP("*Приволжский*",[1]итого!$1:$1048576,COLUMN(BF53),0)</f>
        <v>5702286</v>
      </c>
      <c r="CF52" s="7">
        <f>VLOOKUP("*Приволжский*",[1]итого!$1:$1048576,COLUMN(BG53),0)</f>
        <v>5845232</v>
      </c>
      <c r="CG52" s="7">
        <f>VLOOKUP("*Приволжский*",[1]итого!$1:$1048576,COLUMN(BH53),0)</f>
        <v>5939947</v>
      </c>
      <c r="CH52" s="7">
        <f>VLOOKUP("*Приволжский*",[1]итого!$1:$1048576,COLUMN(BI53),0)</f>
        <v>5961872</v>
      </c>
      <c r="CI52" s="7">
        <f>VLOOKUP("*Приволжский*",[1]итого!$1:$1048576,COLUMN(BJ53),0)</f>
        <v>6006565</v>
      </c>
      <c r="CJ52" s="7">
        <f>VLOOKUP("*Приволжский*",[1]итого!$1:$1048576,COLUMN(BK53),0)</f>
        <v>6062150</v>
      </c>
      <c r="CK52" s="7">
        <f>VLOOKUP("*Приволжский*",[1]итого!$1:$1048576,COLUMN(BL53),0)</f>
        <v>6168413</v>
      </c>
      <c r="CL52" s="7">
        <f>VLOOKUP("*Приволжский*",[1]итого!$1:$1048576,COLUMN(BM53),0)</f>
        <v>6257966</v>
      </c>
      <c r="CM52" s="7">
        <f>VLOOKUP("*Приволжский*",[1]итого!$1:$1048576,COLUMN(BN53),0)</f>
        <v>6361747</v>
      </c>
      <c r="CN52" s="7">
        <f>VLOOKUP("*Приволжский*",[1]итого!$1:$1048576,COLUMN(BO53),0)</f>
        <v>6527331</v>
      </c>
      <c r="CO52" s="7">
        <f>VLOOKUP("*Приволжский*",[1]итого!$1:$1048576,COLUMN(BP53),0)</f>
        <v>6546270</v>
      </c>
      <c r="CP52" s="7">
        <f>VLOOKUP("*Приволжский*",[1]итого!$1:$1048576,COLUMN(BQ53),0)</f>
        <v>6622241</v>
      </c>
      <c r="CQ52" s="7">
        <f>VLOOKUP("*Приволжский*",[1]итого!$1:$1048576,COLUMN(BR53),0)</f>
        <v>6648785</v>
      </c>
      <c r="CR52" s="7">
        <f>VLOOKUP("*Приволжский*",[1]итого!$1:$1048576,COLUMN(BS53),0)</f>
        <v>6654204</v>
      </c>
      <c r="CS52" s="7">
        <f>VLOOKUP("*Приволжский*",[1]итого!$1:$1048576,COLUMN(BT53),0)</f>
        <v>6476793</v>
      </c>
      <c r="CT52" s="7">
        <f>VLOOKUP("*Приволжский*",[1]итого!$1:$1048576,COLUMN(BU53),0)</f>
        <v>6389508</v>
      </c>
      <c r="CU52" s="7">
        <f>VLOOKUP("*Приволжский*",[1]итого!$1:$1048576,COLUMN(BV53),0)</f>
        <v>6301389</v>
      </c>
      <c r="CV52" s="7">
        <f>VLOOKUP("*Приволжский*",[1]итого!$1:$1048576,COLUMN(BW53),0)</f>
        <v>6275053</v>
      </c>
      <c r="CW52" s="7">
        <f>VLOOKUP("*Приволжский*",[1]итого!$1:$1048576,COLUMN(BX53),0)</f>
        <v>6268160</v>
      </c>
      <c r="CX52" s="7">
        <f>VLOOKUP("*Приволжский*",[1]итого!$1:$1048576,COLUMN(BY53),0)</f>
        <v>6273160</v>
      </c>
      <c r="CY52" s="7">
        <f>VLOOKUP("*Приволжский*",[1]итого!$1:$1048576,COLUMN(BZ53),0)</f>
        <v>6297195</v>
      </c>
      <c r="CZ52" s="7">
        <f>VLOOKUP("*Приволжский*",[1]итого!$1:$1048576,COLUMN(CA53),0)</f>
        <v>6299254</v>
      </c>
      <c r="DA52" s="7">
        <f>VLOOKUP("*Приволжский*",[1]итого!$1:$1048576,COLUMN(CB53),0)</f>
        <v>6289801</v>
      </c>
      <c r="DB52" s="7">
        <f>VLOOKUP("*Приволжский*",[1]итого!$1:$1048576,COLUMN(CC53),0)</f>
        <v>6356563</v>
      </c>
      <c r="DC52" s="7">
        <f>VLOOKUP("*Приволжский*",[1]итого!$1:$1048576,COLUMN(CD53),0)</f>
        <v>6401546</v>
      </c>
      <c r="DD52" s="7">
        <f>VLOOKUP("*Приволжский*",[1]итого!$1:$1048576,COLUMN(CE53),0)</f>
        <v>6470964</v>
      </c>
      <c r="DE52" s="7">
        <f>VLOOKUP("*Приволжский*",[1]итого!$1:$1048576,COLUMN(CF53),0)</f>
        <v>6521197</v>
      </c>
      <c r="DF52" s="7">
        <f>VLOOKUP("*Приволжский*",[1]итого!$1:$1048576,COLUMN(CG53),0)</f>
        <v>6570928</v>
      </c>
    </row>
    <row r="53" spans="1:110" x14ac:dyDescent="0.25">
      <c r="A53" s="8" t="s">
        <v>49</v>
      </c>
      <c r="B53" s="7">
        <v>280153.50799999997</v>
      </c>
      <c r="C53" s="7">
        <v>279137.038</v>
      </c>
      <c r="D53" s="7">
        <v>278433.55300000001</v>
      </c>
      <c r="E53" s="7">
        <v>281220.21899999998</v>
      </c>
      <c r="F53" s="7">
        <v>285219.28999999998</v>
      </c>
      <c r="G53" s="7">
        <v>286839.74099999998</v>
      </c>
      <c r="H53" s="7">
        <v>289823.95899999997</v>
      </c>
      <c r="I53" s="7">
        <v>294558.59000000003</v>
      </c>
      <c r="J53" s="7">
        <v>300653.41399999999</v>
      </c>
      <c r="K53" s="7">
        <v>305455.288</v>
      </c>
      <c r="L53" s="7">
        <v>310988.35399999999</v>
      </c>
      <c r="M53" s="7">
        <v>317133.04399999999</v>
      </c>
      <c r="N53" s="7">
        <v>324134.37400000001</v>
      </c>
      <c r="O53" s="7">
        <v>326250.23300000001</v>
      </c>
      <c r="P53" s="7">
        <v>329139.15899999999</v>
      </c>
      <c r="Q53" s="7">
        <v>334960.299</v>
      </c>
      <c r="R53" s="7">
        <v>341556.48100000003</v>
      </c>
      <c r="S53" s="7">
        <v>348554.973</v>
      </c>
      <c r="T53" s="7">
        <v>355420.06800000003</v>
      </c>
      <c r="U53" s="7">
        <v>363528.66899999999</v>
      </c>
      <c r="V53" s="7">
        <v>372894.663</v>
      </c>
      <c r="W53" s="7">
        <v>381381.571</v>
      </c>
      <c r="X53" s="7">
        <v>389337.31400000001</v>
      </c>
      <c r="Y53" s="7">
        <v>398795.20500000002</v>
      </c>
      <c r="Z53" s="7">
        <v>404554.95699999999</v>
      </c>
      <c r="AA53" s="7">
        <f>VLOOKUP("*Башкортостан*",[1]итого!$1:$1048576,COLUMN(B54),0)</f>
        <v>407913</v>
      </c>
      <c r="AB53" s="7">
        <f>VLOOKUP("*Башкортостан*",[1]итого!$1:$1048576,COLUMN(C54),0)</f>
        <v>412505</v>
      </c>
      <c r="AC53" s="7">
        <f>VLOOKUP("*Башкортостан*",[1]итого!$1:$1048576,COLUMN(D54),0)</f>
        <v>419416</v>
      </c>
      <c r="AD53" s="7">
        <f>VLOOKUP("*Башкортостан*",[1]итого!$1:$1048576,COLUMN(E54),0)</f>
        <v>428904</v>
      </c>
      <c r="AE53" s="7">
        <f>VLOOKUP("*Башкортостан*",[1]итого!$1:$1048576,COLUMN(F54),0)</f>
        <v>435440</v>
      </c>
      <c r="AF53" s="7">
        <f>VLOOKUP("*Башкортостан*",[1]итого!$1:$1048576,COLUMN(G54),0)</f>
        <v>441535</v>
      </c>
      <c r="AG53" s="7">
        <f>VLOOKUP("*Башкортостан*",[1]итого!$1:$1048576,COLUMN(H54),0)</f>
        <v>446895</v>
      </c>
      <c r="AH53" s="7">
        <f>VLOOKUP("*Башкортостан*",[1]итого!$1:$1048576,COLUMN(I54),0)</f>
        <v>455102</v>
      </c>
      <c r="AI53" s="7">
        <f>VLOOKUP("*Башкортостан*",[1]итого!$1:$1048576,COLUMN(J54),0)</f>
        <v>463792</v>
      </c>
      <c r="AJ53" s="7">
        <f>VLOOKUP("*Башкортостан*",[1]итого!$1:$1048576,COLUMN(K54),0)</f>
        <v>469089</v>
      </c>
      <c r="AK53" s="7">
        <f>VLOOKUP("*Башкортостан*",[1]итого!$1:$1048576,COLUMN(L54),0)</f>
        <v>475800</v>
      </c>
      <c r="AL53" s="7">
        <f>VLOOKUP("*Башкортостан*",[1]итого!$1:$1048576,COLUMN(M54),0)</f>
        <v>482162</v>
      </c>
      <c r="AM53" s="7">
        <f>VLOOKUP("*Башкортостан*",[1]итого!$1:$1048576,COLUMN(N54),0)</f>
        <v>485201</v>
      </c>
      <c r="AN53" s="7">
        <f>VLOOKUP("*Башкортостан*",[1]итого!$1:$1048576,COLUMN(O54),0)</f>
        <v>490014</v>
      </c>
      <c r="AO53" s="7">
        <f>VLOOKUP("*Башкортостан*",[1]итого!$1:$1048576,COLUMN(P54),0)</f>
        <v>498283</v>
      </c>
      <c r="AP53" s="7">
        <f>VLOOKUP("*Башкортостан*",[1]итого!$1:$1048576,COLUMN(Q54),0)</f>
        <v>495424</v>
      </c>
      <c r="AQ53" s="7">
        <f>VLOOKUP("*Башкортостан*",[1]итого!$1:$1048576,COLUMN(R54),0)</f>
        <v>497040</v>
      </c>
      <c r="AR53" s="7">
        <f>VLOOKUP("*Башкортостан*",[1]итого!$1:$1048576,COLUMN(S54),0)</f>
        <v>502541</v>
      </c>
      <c r="AS53" s="7">
        <f>VLOOKUP("*Башкортостан*",[1]итого!$1:$1048576,COLUMN(T54),0)</f>
        <v>510208</v>
      </c>
      <c r="AT53" s="7">
        <f>VLOOKUP("*Башкортостан*",[1]итого!$1:$1048576,COLUMN(U54),0)</f>
        <v>519615</v>
      </c>
      <c r="AU53" s="7">
        <f>VLOOKUP("*Башкортостан*",[1]итого!$1:$1048576,COLUMN(V54),0)</f>
        <v>530168</v>
      </c>
      <c r="AV53" s="7">
        <f>VLOOKUP("*Башкортостан*",[1]итого!$1:$1048576,COLUMN(W54),0)</f>
        <v>540386</v>
      </c>
      <c r="AW53" s="7">
        <f>VLOOKUP("*Башкортостан*",[1]итого!$1:$1048576,COLUMN(X54),0)</f>
        <v>543443</v>
      </c>
      <c r="AX53" s="7">
        <f>VLOOKUP("*Башкортостан*",[1]итого!$1:$1048576,COLUMN(Y54),0)</f>
        <v>548205</v>
      </c>
      <c r="AY53" s="7">
        <f>VLOOKUP("*Башкортостан*",[1]итого!$1:$1048576,COLUMN(Z54),0)</f>
        <v>552298</v>
      </c>
      <c r="AZ53" s="7">
        <f>VLOOKUP("*Башкортостан*",[1]итого!$1:$1048576,COLUMN(AA54),0)</f>
        <v>560593</v>
      </c>
      <c r="BA53" s="7">
        <f>VLOOKUP("*Башкортостан*",[1]итого!$1:$1048576,COLUMN(AB54),0)</f>
        <v>572802</v>
      </c>
      <c r="BB53" s="7">
        <f>VLOOKUP("*Башкортостан*",[1]итого!$1:$1048576,COLUMN(AC54),0)</f>
        <v>587756</v>
      </c>
      <c r="BC53" s="7">
        <f>VLOOKUP("*Башкортостан*",[1]итого!$1:$1048576,COLUMN(AD54),0)</f>
        <v>601326</v>
      </c>
      <c r="BD53" s="7">
        <f>VLOOKUP("*Башкортостан*",[1]итого!$1:$1048576,COLUMN(AE54),0)</f>
        <v>617669</v>
      </c>
      <c r="BE53" s="7">
        <f>VLOOKUP("*Башкортостан*",[1]итого!$1:$1048576,COLUMN(AF54),0)</f>
        <v>629559</v>
      </c>
      <c r="BF53" s="7">
        <f>VLOOKUP("*Башкортостан*",[1]итого!$1:$1048576,COLUMN(AG54),0)</f>
        <v>642241</v>
      </c>
      <c r="BG53" s="7">
        <f>VLOOKUP("*Башкортостан*",[1]итого!$1:$1048576,COLUMN(AH54),0)</f>
        <v>652329</v>
      </c>
      <c r="BH53" s="7">
        <f>VLOOKUP("*Башкортостан*",[1]итого!$1:$1048576,COLUMN(AI54),0)</f>
        <v>662556</v>
      </c>
      <c r="BI53" s="7">
        <f>VLOOKUP("*Башкортостан*",[1]итого!$1:$1048576,COLUMN(AJ54),0)</f>
        <v>669233</v>
      </c>
      <c r="BJ53" s="7">
        <f>VLOOKUP("*Башкортостан*",[1]итого!$1:$1048576,COLUMN(AK54),0)</f>
        <v>677414</v>
      </c>
      <c r="BK53" s="7">
        <f>VLOOKUP("*Башкортостан*",[1]итого!$1:$1048576,COLUMN(AL54),0)</f>
        <v>682915</v>
      </c>
      <c r="BL53" s="7">
        <f>VLOOKUP("*Башкортостан*",[1]итого!$1:$1048576,COLUMN(AM54),0)</f>
        <v>693165</v>
      </c>
      <c r="BM53" s="7">
        <f>VLOOKUP("*Башкортостан*",[1]итого!$1:$1048576,COLUMN(AN54),0)</f>
        <v>696165</v>
      </c>
      <c r="BN53" s="7">
        <f>VLOOKUP("*Башкортостан*",[1]итого!$1:$1048576,COLUMN(AO54),0)</f>
        <v>690015</v>
      </c>
      <c r="BO53" s="7">
        <f>VLOOKUP("*Башкортостан*",[1]итого!$1:$1048576,COLUMN(AP54),0)</f>
        <v>686754</v>
      </c>
      <c r="BP53" s="7">
        <f>VLOOKUP("*Башкортостан*",[1]итого!$1:$1048576,COLUMN(AQ54),0)</f>
        <v>688669</v>
      </c>
      <c r="BQ53" s="7">
        <f>VLOOKUP("*Башкортостан*",[1]итого!$1:$1048576,COLUMN(AR54),0)</f>
        <v>695139</v>
      </c>
      <c r="BR53" s="7">
        <f>VLOOKUP("*Башкортостан*",[1]итого!$1:$1048576,COLUMN(AS54),0)</f>
        <v>702634</v>
      </c>
      <c r="BS53" s="7">
        <f>VLOOKUP("*Башкортостан*",[1]итого!$1:$1048576,COLUMN(AT54),0)</f>
        <v>714752</v>
      </c>
      <c r="BT53" s="7">
        <f>VLOOKUP("*Башкортостан*",[1]итого!$1:$1048576,COLUMN(AU54),0)</f>
        <v>723146</v>
      </c>
      <c r="BU53" s="7">
        <f>VLOOKUP("*Башкортостан*",[1]итого!$1:$1048576,COLUMN(AV54),0)</f>
        <v>733237</v>
      </c>
      <c r="BV53" s="7">
        <f>VLOOKUP("*Башкортостан*",[1]итого!$1:$1048576,COLUMN(AW54),0)</f>
        <v>745727</v>
      </c>
      <c r="BW53" s="7">
        <f>VLOOKUP("*Башкортостан*",[1]итого!$1:$1048576,COLUMN(AX54),0)</f>
        <v>751168</v>
      </c>
      <c r="BX53" s="7">
        <f>VLOOKUP("*Башкортостан*",[1]итого!$1:$1048576,COLUMN(AY54),0)</f>
        <v>760230</v>
      </c>
      <c r="BY53" s="7">
        <f>VLOOKUP("*Башкортостан*",[1]итого!$1:$1048576,COLUMN(AZ54),0)</f>
        <v>775756</v>
      </c>
      <c r="BZ53" s="7">
        <f>VLOOKUP("*Башкортостан*",[1]итого!$1:$1048576,COLUMN(BA54),0)</f>
        <v>792574</v>
      </c>
      <c r="CA53" s="7">
        <f>VLOOKUP("*Башкортостан*",[1]итого!$1:$1048576,COLUMN(BB54),0)</f>
        <v>811533</v>
      </c>
      <c r="CB53" s="7">
        <f>VLOOKUP("*Башкортостан*",[1]итого!$1:$1048576,COLUMN(BC54),0)</f>
        <v>831761</v>
      </c>
      <c r="CC53" s="7">
        <f>VLOOKUP("*Башкортостан*",[1]итого!$1:$1048576,COLUMN(BD54),0)</f>
        <v>849703</v>
      </c>
      <c r="CD53" s="7">
        <f>VLOOKUP("*Башкортостан*",[1]итого!$1:$1048576,COLUMN(BE54),0)</f>
        <v>883728</v>
      </c>
      <c r="CE53" s="7">
        <f>VLOOKUP("*Башкортостан*",[1]итого!$1:$1048576,COLUMN(BF54),0)</f>
        <v>915890</v>
      </c>
      <c r="CF53" s="7">
        <f>VLOOKUP("*Башкортостан*",[1]итого!$1:$1048576,COLUMN(BG54),0)</f>
        <v>941496</v>
      </c>
      <c r="CG53" s="7">
        <f>VLOOKUP("*Башкортостан*",[1]итого!$1:$1048576,COLUMN(BH54),0)</f>
        <v>960218</v>
      </c>
      <c r="CH53" s="7">
        <f>VLOOKUP("*Башкортостан*",[1]итого!$1:$1048576,COLUMN(BI54),0)</f>
        <v>969493</v>
      </c>
      <c r="CI53" s="7">
        <f>VLOOKUP("*Башкортостан*",[1]итого!$1:$1048576,COLUMN(BJ54),0)</f>
        <v>977818</v>
      </c>
      <c r="CJ53" s="7">
        <f>VLOOKUP("*Башкортостан*",[1]итого!$1:$1048576,COLUMN(BK54),0)</f>
        <v>986626</v>
      </c>
      <c r="CK53" s="7">
        <f>VLOOKUP("*Башкортостан*",[1]итого!$1:$1048576,COLUMN(BL54),0)</f>
        <v>1003266</v>
      </c>
      <c r="CL53" s="7">
        <f>VLOOKUP("*Башкортостан*",[1]итого!$1:$1048576,COLUMN(BM54),0)</f>
        <v>1019101</v>
      </c>
      <c r="CM53" s="7">
        <f>VLOOKUP("*Башкортостан*",[1]итого!$1:$1048576,COLUMN(BN54),0)</f>
        <v>1036369</v>
      </c>
      <c r="CN53" s="7">
        <f>VLOOKUP("*Башкортостан*",[1]итого!$1:$1048576,COLUMN(BO54),0)</f>
        <v>1069888</v>
      </c>
      <c r="CO53" s="7">
        <f>VLOOKUP("*Башкортостан*",[1]итого!$1:$1048576,COLUMN(BP54),0)</f>
        <v>1074720</v>
      </c>
      <c r="CP53" s="7">
        <f>VLOOKUP("*Башкортостан*",[1]итого!$1:$1048576,COLUMN(BQ54),0)</f>
        <v>1088378</v>
      </c>
      <c r="CQ53" s="7">
        <f>VLOOKUP("*Башкортостан*",[1]итого!$1:$1048576,COLUMN(BR54),0)</f>
        <v>1091930</v>
      </c>
      <c r="CR53" s="7">
        <f>VLOOKUP("*Башкортостан*",[1]итого!$1:$1048576,COLUMN(BS54),0)</f>
        <v>1091893</v>
      </c>
      <c r="CS53" s="7">
        <f>VLOOKUP("*Башкортостан*",[1]итого!$1:$1048576,COLUMN(BT54),0)</f>
        <v>1068003</v>
      </c>
      <c r="CT53" s="7">
        <f>VLOOKUP("*Башкортостан*",[1]итого!$1:$1048576,COLUMN(BU54),0)</f>
        <v>1057995</v>
      </c>
      <c r="CU53" s="7">
        <f>VLOOKUP("*Башкортостан*",[1]итого!$1:$1048576,COLUMN(BV54),0)</f>
        <v>1041904</v>
      </c>
      <c r="CV53" s="7">
        <f>VLOOKUP("*Башкортостан*",[1]итого!$1:$1048576,COLUMN(BW54),0)</f>
        <v>1037421</v>
      </c>
      <c r="CW53" s="7">
        <f>VLOOKUP("*Башкортостан*",[1]итого!$1:$1048576,COLUMN(BX54),0)</f>
        <v>1035648</v>
      </c>
      <c r="CX53" s="7">
        <f>VLOOKUP("*Башкортостан*",[1]итого!$1:$1048576,COLUMN(BY54),0)</f>
        <v>1034469</v>
      </c>
      <c r="CY53" s="7">
        <f>VLOOKUP("*Башкортостан*",[1]итого!$1:$1048576,COLUMN(BZ54),0)</f>
        <v>1037494</v>
      </c>
      <c r="CZ53" s="7">
        <f>VLOOKUP("*Башкортостан*",[1]итого!$1:$1048576,COLUMN(CA54),0)</f>
        <v>1038237</v>
      </c>
      <c r="DA53" s="7">
        <f>VLOOKUP("*Башкортостан*",[1]итого!$1:$1048576,COLUMN(CB54),0)</f>
        <v>1035439</v>
      </c>
      <c r="DB53" s="7">
        <f>VLOOKUP("*Башкортостан*",[1]итого!$1:$1048576,COLUMN(CC54),0)</f>
        <v>1046508</v>
      </c>
      <c r="DC53" s="7">
        <f>VLOOKUP("*Башкортостан*",[1]итого!$1:$1048576,COLUMN(CD54),0)</f>
        <v>1053690</v>
      </c>
      <c r="DD53" s="7">
        <f>VLOOKUP("*Башкортостан*",[1]итого!$1:$1048576,COLUMN(CE54),0)</f>
        <v>1063006</v>
      </c>
      <c r="DE53" s="7">
        <f>VLOOKUP("*Башкортостан*",[1]итого!$1:$1048576,COLUMN(CF54),0)</f>
        <v>1070727</v>
      </c>
      <c r="DF53" s="7">
        <f>VLOOKUP("*Башкортостан*",[1]итого!$1:$1048576,COLUMN(CG54),0)</f>
        <v>1079034</v>
      </c>
    </row>
    <row r="54" spans="1:110" x14ac:dyDescent="0.25">
      <c r="A54" s="8" t="s">
        <v>50</v>
      </c>
      <c r="B54" s="7">
        <v>38983.591999999997</v>
      </c>
      <c r="C54" s="7">
        <v>38801.521999999997</v>
      </c>
      <c r="D54" s="7">
        <v>38652.050000000003</v>
      </c>
      <c r="E54" s="7">
        <v>38953.247000000003</v>
      </c>
      <c r="F54" s="7">
        <v>39406.716</v>
      </c>
      <c r="G54" s="7">
        <v>39766.993000000002</v>
      </c>
      <c r="H54" s="7">
        <v>40112.449000000001</v>
      </c>
      <c r="I54" s="7">
        <v>40581.754000000001</v>
      </c>
      <c r="J54" s="7">
        <v>41448.71</v>
      </c>
      <c r="K54" s="7">
        <v>42113.805999999997</v>
      </c>
      <c r="L54" s="7">
        <v>42702.711000000003</v>
      </c>
      <c r="M54" s="7">
        <v>43465.815000000002</v>
      </c>
      <c r="N54" s="7">
        <v>44414.173000000003</v>
      </c>
      <c r="O54" s="7">
        <v>45021.909</v>
      </c>
      <c r="P54" s="7">
        <v>45556.453000000001</v>
      </c>
      <c r="Q54" s="7">
        <v>46360.116000000002</v>
      </c>
      <c r="R54" s="7">
        <v>47361.241000000002</v>
      </c>
      <c r="S54" s="7">
        <v>48264.05</v>
      </c>
      <c r="T54" s="7">
        <v>49233.705999999998</v>
      </c>
      <c r="U54" s="7">
        <v>50258.739000000001</v>
      </c>
      <c r="V54" s="7">
        <v>51400.699000000001</v>
      </c>
      <c r="W54" s="7">
        <v>52483.542999999998</v>
      </c>
      <c r="X54" s="7">
        <v>53387.127</v>
      </c>
      <c r="Y54" s="7">
        <v>54682.815999999999</v>
      </c>
      <c r="Z54" s="7">
        <v>55406.887999999999</v>
      </c>
      <c r="AA54" s="7">
        <f>VLOOKUP("*Марий*",[1]итого!$1:$1048576,COLUMN(B55),0)</f>
        <v>55813</v>
      </c>
      <c r="AB54" s="7">
        <f>VLOOKUP("*Марий*",[1]итого!$1:$1048576,COLUMN(C55),0)</f>
        <v>56342</v>
      </c>
      <c r="AC54" s="7">
        <f>VLOOKUP("*Марий*",[1]итого!$1:$1048576,COLUMN(D55),0)</f>
        <v>57168</v>
      </c>
      <c r="AD54" s="7">
        <f>VLOOKUP("*Марий*",[1]итого!$1:$1048576,COLUMN(E55),0)</f>
        <v>58320</v>
      </c>
      <c r="AE54" s="7">
        <f>VLOOKUP("*Марий*",[1]итого!$1:$1048576,COLUMN(F55),0)</f>
        <v>59174</v>
      </c>
      <c r="AF54" s="7">
        <f>VLOOKUP("*Марий*",[1]итого!$1:$1048576,COLUMN(G55),0)</f>
        <v>59911</v>
      </c>
      <c r="AG54" s="7">
        <f>VLOOKUP("*Марий*",[1]итого!$1:$1048576,COLUMN(H55),0)</f>
        <v>60302</v>
      </c>
      <c r="AH54" s="7">
        <f>VLOOKUP("*Марий*",[1]итого!$1:$1048576,COLUMN(I55),0)</f>
        <v>61301</v>
      </c>
      <c r="AI54" s="7">
        <f>VLOOKUP("*Марий*",[1]итого!$1:$1048576,COLUMN(J55),0)</f>
        <v>62187</v>
      </c>
      <c r="AJ54" s="7">
        <f>VLOOKUP("*Марий*",[1]итого!$1:$1048576,COLUMN(K55),0)</f>
        <v>62467</v>
      </c>
      <c r="AK54" s="7">
        <f>VLOOKUP("*Марий*",[1]итого!$1:$1048576,COLUMN(L55),0)</f>
        <v>63143</v>
      </c>
      <c r="AL54" s="7">
        <f>VLOOKUP("*Марий*",[1]итого!$1:$1048576,COLUMN(M55),0)</f>
        <v>63739</v>
      </c>
      <c r="AM54" s="7">
        <f>VLOOKUP("*Марий*",[1]итого!$1:$1048576,COLUMN(N55),0)</f>
        <v>63951</v>
      </c>
      <c r="AN54" s="7">
        <f>VLOOKUP("*Марий*",[1]итого!$1:$1048576,COLUMN(O55),0)</f>
        <v>64449</v>
      </c>
      <c r="AO54" s="7">
        <f>VLOOKUP("*Марий*",[1]итого!$1:$1048576,COLUMN(P55),0)</f>
        <v>65318</v>
      </c>
      <c r="AP54" s="7">
        <f>VLOOKUP("*Марий*",[1]итого!$1:$1048576,COLUMN(Q55),0)</f>
        <v>64966</v>
      </c>
      <c r="AQ54" s="7">
        <f>VLOOKUP("*Марий*",[1]итого!$1:$1048576,COLUMN(R55),0)</f>
        <v>65026</v>
      </c>
      <c r="AR54" s="7">
        <f>VLOOKUP("*Марий*",[1]итого!$1:$1048576,COLUMN(S55),0)</f>
        <v>65449</v>
      </c>
      <c r="AS54" s="7">
        <f>VLOOKUP("*Марий*",[1]итого!$1:$1048576,COLUMN(T55),0)</f>
        <v>66215</v>
      </c>
      <c r="AT54" s="7">
        <f>VLOOKUP("*Марий*",[1]итого!$1:$1048576,COLUMN(U55),0)</f>
        <v>67241</v>
      </c>
      <c r="AU54" s="7">
        <f>VLOOKUP("*Марий*",[1]итого!$1:$1048576,COLUMN(V55),0)</f>
        <v>68575</v>
      </c>
      <c r="AV54" s="7">
        <f>VLOOKUP("*Марий*",[1]итого!$1:$1048576,COLUMN(W55),0)</f>
        <v>69784</v>
      </c>
      <c r="AW54" s="7">
        <f>VLOOKUP("*Марий*",[1]итого!$1:$1048576,COLUMN(X55),0)</f>
        <v>70115</v>
      </c>
      <c r="AX54" s="7">
        <f>VLOOKUP("*Марий*",[1]итого!$1:$1048576,COLUMN(Y55),0)</f>
        <v>70473</v>
      </c>
      <c r="AY54" s="7">
        <f>VLOOKUP("*Марий*",[1]итого!$1:$1048576,COLUMN(Z55),0)</f>
        <v>70902</v>
      </c>
      <c r="AZ54" s="7">
        <f>VLOOKUP("*Марий*",[1]итого!$1:$1048576,COLUMN(AA55),0)</f>
        <v>71682</v>
      </c>
      <c r="BA54" s="7">
        <f>VLOOKUP("*Марий*",[1]итого!$1:$1048576,COLUMN(AB55),0)</f>
        <v>73019</v>
      </c>
      <c r="BB54" s="7">
        <f>VLOOKUP("*Марий*",[1]итого!$1:$1048576,COLUMN(AC55),0)</f>
        <v>74444</v>
      </c>
      <c r="BC54" s="7">
        <f>VLOOKUP("*Марий*",[1]итого!$1:$1048576,COLUMN(AD55),0)</f>
        <v>75659</v>
      </c>
      <c r="BD54" s="7">
        <f>VLOOKUP("*Марий*",[1]итого!$1:$1048576,COLUMN(AE55),0)</f>
        <v>77330</v>
      </c>
      <c r="BE54" s="7">
        <f>VLOOKUP("*Марий*",[1]итого!$1:$1048576,COLUMN(AF55),0)</f>
        <v>78733</v>
      </c>
      <c r="BF54" s="7">
        <f>VLOOKUP("*Марий*",[1]итого!$1:$1048576,COLUMN(AG55),0)</f>
        <v>80322</v>
      </c>
      <c r="BG54" s="7">
        <f>VLOOKUP("*Марий*",[1]итого!$1:$1048576,COLUMN(AH55),0)</f>
        <v>81385</v>
      </c>
      <c r="BH54" s="7">
        <f>VLOOKUP("*Марий*",[1]итого!$1:$1048576,COLUMN(AI55),0)</f>
        <v>82588</v>
      </c>
      <c r="BI54" s="7">
        <f>VLOOKUP("*Марий*",[1]итого!$1:$1048576,COLUMN(AJ55),0)</f>
        <v>82486</v>
      </c>
      <c r="BJ54" s="7">
        <f>VLOOKUP("*Марий*",[1]итого!$1:$1048576,COLUMN(AK55),0)</f>
        <v>83537</v>
      </c>
      <c r="BK54" s="7">
        <f>VLOOKUP("*Марий*",[1]итого!$1:$1048576,COLUMN(AL55),0)</f>
        <v>84082</v>
      </c>
      <c r="BL54" s="7">
        <f>VLOOKUP("*Марий*",[1]итого!$1:$1048576,COLUMN(AM55),0)</f>
        <v>85309</v>
      </c>
      <c r="BM54" s="7">
        <f>VLOOKUP("*Марий*",[1]итого!$1:$1048576,COLUMN(AN55),0)</f>
        <v>85212</v>
      </c>
      <c r="BN54" s="7">
        <f>VLOOKUP("*Марий*",[1]итого!$1:$1048576,COLUMN(AO55),0)</f>
        <v>84248</v>
      </c>
      <c r="BO54" s="7">
        <f>VLOOKUP("*Марий*",[1]итого!$1:$1048576,COLUMN(AP55),0)</f>
        <v>83657</v>
      </c>
      <c r="BP54" s="7">
        <f>VLOOKUP("*Марий*",[1]итого!$1:$1048576,COLUMN(AQ55),0)</f>
        <v>83771</v>
      </c>
      <c r="BQ54" s="7">
        <f>VLOOKUP("*Марий*",[1]итого!$1:$1048576,COLUMN(AR55),0)</f>
        <v>84489</v>
      </c>
      <c r="BR54" s="7">
        <f>VLOOKUP("*Марий*",[1]итого!$1:$1048576,COLUMN(AS55),0)</f>
        <v>84850</v>
      </c>
      <c r="BS54" s="7">
        <f>VLOOKUP("*Марий*",[1]итого!$1:$1048576,COLUMN(AT55),0)</f>
        <v>85922</v>
      </c>
      <c r="BT54" s="7">
        <f>VLOOKUP("*Марий*",[1]итого!$1:$1048576,COLUMN(AU55),0)</f>
        <v>86857</v>
      </c>
      <c r="BU54" s="7">
        <f>VLOOKUP("*Марий*",[1]итого!$1:$1048576,COLUMN(AV55),0)</f>
        <v>87757</v>
      </c>
      <c r="BV54" s="7">
        <f>VLOOKUP("*Марий*",[1]итого!$1:$1048576,COLUMN(AW55),0)</f>
        <v>88730</v>
      </c>
      <c r="BW54" s="7">
        <f>VLOOKUP("*Марий*",[1]итого!$1:$1048576,COLUMN(AX55),0)</f>
        <v>89203</v>
      </c>
      <c r="BX54" s="7">
        <f>VLOOKUP("*Марий*",[1]итого!$1:$1048576,COLUMN(AY55),0)</f>
        <v>89998</v>
      </c>
      <c r="BY54" s="7">
        <f>VLOOKUP("*Марий*",[1]итого!$1:$1048576,COLUMN(AZ55),0)</f>
        <v>91616</v>
      </c>
      <c r="BZ54" s="7">
        <f>VLOOKUP("*Марий*",[1]итого!$1:$1048576,COLUMN(BA55),0)</f>
        <v>93671</v>
      </c>
      <c r="CA54" s="7">
        <f>VLOOKUP("*Марий*",[1]итого!$1:$1048576,COLUMN(BB55),0)</f>
        <v>95322</v>
      </c>
      <c r="CB54" s="7">
        <f>VLOOKUP("*Марий*",[1]итого!$1:$1048576,COLUMN(BC55),0)</f>
        <v>97449</v>
      </c>
      <c r="CC54" s="7">
        <f>VLOOKUP("*Марий*",[1]итого!$1:$1048576,COLUMN(BD55),0)</f>
        <v>99075</v>
      </c>
      <c r="CD54" s="7">
        <f>VLOOKUP("*Марий*",[1]итого!$1:$1048576,COLUMN(BE55),0)</f>
        <v>102566</v>
      </c>
      <c r="CE54" s="7">
        <f>VLOOKUP("*Марий*",[1]итого!$1:$1048576,COLUMN(BF55),0)</f>
        <v>105565</v>
      </c>
      <c r="CF54" s="7">
        <f>VLOOKUP("*Марий*",[1]итого!$1:$1048576,COLUMN(BG55),0)</f>
        <v>108013</v>
      </c>
      <c r="CG54" s="7">
        <f>VLOOKUP("*Марий*",[1]итого!$1:$1048576,COLUMN(BH55),0)</f>
        <v>109175</v>
      </c>
      <c r="CH54" s="7">
        <f>VLOOKUP("*Марий*",[1]итого!$1:$1048576,COLUMN(BI55),0)</f>
        <v>109002</v>
      </c>
      <c r="CI54" s="7">
        <f>VLOOKUP("*Марий*",[1]итого!$1:$1048576,COLUMN(BJ55),0)</f>
        <v>109907</v>
      </c>
      <c r="CJ54" s="7">
        <f>VLOOKUP("*Марий*",[1]итого!$1:$1048576,COLUMN(BK55),0)</f>
        <v>110619</v>
      </c>
      <c r="CK54" s="7">
        <f>VLOOKUP("*Марий*",[1]итого!$1:$1048576,COLUMN(BL55),0)</f>
        <v>112470</v>
      </c>
      <c r="CL54" s="7">
        <f>VLOOKUP("*Марий*",[1]итого!$1:$1048576,COLUMN(BM55),0)</f>
        <v>114035</v>
      </c>
      <c r="CM54" s="7">
        <f>VLOOKUP("*Марий*",[1]итого!$1:$1048576,COLUMN(BN55),0)</f>
        <v>116063</v>
      </c>
      <c r="CN54" s="7">
        <f>VLOOKUP("*Марий*",[1]итого!$1:$1048576,COLUMN(BO55),0)</f>
        <v>118817</v>
      </c>
      <c r="CO54" s="7">
        <f>VLOOKUP("*Марий*",[1]итого!$1:$1048576,COLUMN(BP55),0)</f>
        <v>118391</v>
      </c>
      <c r="CP54" s="7">
        <f>VLOOKUP("*Марий*",[1]итого!$1:$1048576,COLUMN(BQ55),0)</f>
        <v>119721</v>
      </c>
      <c r="CQ54" s="7">
        <f>VLOOKUP("*Марий*",[1]итого!$1:$1048576,COLUMN(BR55),0)</f>
        <v>119852</v>
      </c>
      <c r="CR54" s="7">
        <f>VLOOKUP("*Марий*",[1]итого!$1:$1048576,COLUMN(BS55),0)</f>
        <v>120155</v>
      </c>
      <c r="CS54" s="7">
        <f>VLOOKUP("*Марий*",[1]итого!$1:$1048576,COLUMN(BT55),0)</f>
        <v>116343</v>
      </c>
      <c r="CT54" s="7">
        <f>VLOOKUP("*Марий*",[1]итого!$1:$1048576,COLUMN(BU55),0)</f>
        <v>114588</v>
      </c>
      <c r="CU54" s="7">
        <f>VLOOKUP("*Марий*",[1]итого!$1:$1048576,COLUMN(BV55),0)</f>
        <v>111294</v>
      </c>
      <c r="CV54" s="7">
        <f>VLOOKUP("*Марий*",[1]итого!$1:$1048576,COLUMN(BW55),0)</f>
        <v>110848</v>
      </c>
      <c r="CW54" s="7">
        <f>VLOOKUP("*Марий*",[1]итого!$1:$1048576,COLUMN(BX55),0)</f>
        <v>110951</v>
      </c>
      <c r="CX54" s="7">
        <f>VLOOKUP("*Марий*",[1]итого!$1:$1048576,COLUMN(BY55),0)</f>
        <v>111468</v>
      </c>
      <c r="CY54" s="7">
        <f>VLOOKUP("*Марий*",[1]итого!$1:$1048576,COLUMN(BZ55),0)</f>
        <v>112148</v>
      </c>
      <c r="CZ54" s="7">
        <f>VLOOKUP("*Марий*",[1]итого!$1:$1048576,COLUMN(CA55),0)</f>
        <v>112249</v>
      </c>
      <c r="DA54" s="7">
        <f>VLOOKUP("*Марий*",[1]итого!$1:$1048576,COLUMN(CB55),0)</f>
        <v>111991</v>
      </c>
      <c r="DB54" s="7">
        <f>VLOOKUP("*Марий*",[1]итого!$1:$1048576,COLUMN(CC55),0)</f>
        <v>113283</v>
      </c>
      <c r="DC54" s="7">
        <f>VLOOKUP("*Марий*",[1]итого!$1:$1048576,COLUMN(CD55),0)</f>
        <v>114301</v>
      </c>
      <c r="DD54" s="7">
        <f>VLOOKUP("*Марий*",[1]итого!$1:$1048576,COLUMN(CE55),0)</f>
        <v>115934</v>
      </c>
      <c r="DE54" s="7">
        <f>VLOOKUP("*Марий*",[1]итого!$1:$1048576,COLUMN(CF55),0)</f>
        <v>117440</v>
      </c>
      <c r="DF54" s="7">
        <f>VLOOKUP("*Марий*",[1]итого!$1:$1048576,COLUMN(CG55),0)</f>
        <v>118783</v>
      </c>
    </row>
    <row r="55" spans="1:110" x14ac:dyDescent="0.25">
      <c r="A55" s="8" t="s">
        <v>51</v>
      </c>
      <c r="B55" s="7">
        <v>43188.92</v>
      </c>
      <c r="C55" s="7">
        <v>43112.099000000002</v>
      </c>
      <c r="D55" s="7">
        <v>43422.898000000001</v>
      </c>
      <c r="E55" s="7">
        <v>43843.756000000001</v>
      </c>
      <c r="F55" s="7">
        <v>44358.311999999998</v>
      </c>
      <c r="G55" s="7">
        <v>44616.180999999997</v>
      </c>
      <c r="H55" s="7">
        <v>45169.336000000003</v>
      </c>
      <c r="I55" s="7">
        <v>45845.146000000001</v>
      </c>
      <c r="J55" s="7">
        <v>46743.728000000003</v>
      </c>
      <c r="K55" s="7">
        <v>47444.862000000001</v>
      </c>
      <c r="L55" s="7">
        <v>48181.455000000002</v>
      </c>
      <c r="M55" s="7">
        <v>49094.228999999999</v>
      </c>
      <c r="N55" s="7">
        <v>50353.332000000002</v>
      </c>
      <c r="O55" s="7">
        <v>51052.544000000002</v>
      </c>
      <c r="P55" s="7">
        <v>51710.993999999999</v>
      </c>
      <c r="Q55" s="7">
        <v>52842.605000000003</v>
      </c>
      <c r="R55" s="7">
        <v>53942.684999999998</v>
      </c>
      <c r="S55" s="7">
        <v>55080.173000000003</v>
      </c>
      <c r="T55" s="7">
        <v>55959.080999999998</v>
      </c>
      <c r="U55" s="7">
        <v>57159.050999999999</v>
      </c>
      <c r="V55" s="7">
        <v>58585.06</v>
      </c>
      <c r="W55" s="7">
        <v>59762.624000000003</v>
      </c>
      <c r="X55" s="7">
        <v>60798.39</v>
      </c>
      <c r="Y55" s="7">
        <v>62392.082999999999</v>
      </c>
      <c r="Z55" s="7">
        <v>63177.504999999997</v>
      </c>
      <c r="AA55" s="7">
        <f>VLOOKUP("*Мордовия*",[1]итого!$1:$1048576,COLUMN(B56),0)</f>
        <v>63254</v>
      </c>
      <c r="AB55" s="7">
        <f>VLOOKUP("*Мордовия*",[1]итого!$1:$1048576,COLUMN(C56),0)</f>
        <v>64019</v>
      </c>
      <c r="AC55" s="7">
        <f>VLOOKUP("*Мордовия*",[1]итого!$1:$1048576,COLUMN(D56),0)</f>
        <v>64981</v>
      </c>
      <c r="AD55" s="7">
        <f>VLOOKUP("*Мордовия*",[1]итого!$1:$1048576,COLUMN(E56),0)</f>
        <v>66281</v>
      </c>
      <c r="AE55" s="7">
        <f>VLOOKUP("*Мордовия*",[1]итого!$1:$1048576,COLUMN(F56),0)</f>
        <v>67164</v>
      </c>
      <c r="AF55" s="7">
        <f>VLOOKUP("*Мордовия*",[1]итого!$1:$1048576,COLUMN(G56),0)</f>
        <v>68082</v>
      </c>
      <c r="AG55" s="7">
        <f>VLOOKUP("*Мордовия*",[1]итого!$1:$1048576,COLUMN(H56),0)</f>
        <v>68834</v>
      </c>
      <c r="AH55" s="7">
        <f>VLOOKUP("*Мордовия*",[1]итого!$1:$1048576,COLUMN(I56),0)</f>
        <v>69687</v>
      </c>
      <c r="AI55" s="7">
        <f>VLOOKUP("*Мордовия*",[1]итого!$1:$1048576,COLUMN(J56),0)</f>
        <v>70525</v>
      </c>
      <c r="AJ55" s="7">
        <f>VLOOKUP("*Мордовия*",[1]итого!$1:$1048576,COLUMN(K56),0)</f>
        <v>71232</v>
      </c>
      <c r="AK55" s="7">
        <f>VLOOKUP("*Мордовия*",[1]итого!$1:$1048576,COLUMN(L56),0)</f>
        <v>71851</v>
      </c>
      <c r="AL55" s="7">
        <f>VLOOKUP("*Мордовия*",[1]итого!$1:$1048576,COLUMN(M56),0)</f>
        <v>72221</v>
      </c>
      <c r="AM55" s="7">
        <f>VLOOKUP("*Мордовия*",[1]итого!$1:$1048576,COLUMN(N56),0)</f>
        <v>72346</v>
      </c>
      <c r="AN55" s="7">
        <f>VLOOKUP("*Мордовия*",[1]итого!$1:$1048576,COLUMN(O56),0)</f>
        <v>72809</v>
      </c>
      <c r="AO55" s="7">
        <f>VLOOKUP("*Мордовия*",[1]итого!$1:$1048576,COLUMN(P56),0)</f>
        <v>73763</v>
      </c>
      <c r="AP55" s="7">
        <f>VLOOKUP("*Мордовия*",[1]итого!$1:$1048576,COLUMN(Q56),0)</f>
        <v>73247</v>
      </c>
      <c r="AQ55" s="7">
        <f>VLOOKUP("*Мордовия*",[1]итого!$1:$1048576,COLUMN(R56),0)</f>
        <v>73059</v>
      </c>
      <c r="AR55" s="7">
        <f>VLOOKUP("*Мордовия*",[1]итого!$1:$1048576,COLUMN(S56),0)</f>
        <v>73462</v>
      </c>
      <c r="AS55" s="7">
        <f>VLOOKUP("*Мордовия*",[1]итого!$1:$1048576,COLUMN(T56),0)</f>
        <v>74280</v>
      </c>
      <c r="AT55" s="7">
        <f>VLOOKUP("*Мордовия*",[1]итого!$1:$1048576,COLUMN(U56),0)</f>
        <v>75446</v>
      </c>
      <c r="AU55" s="7">
        <f>VLOOKUP("*Мордовия*",[1]итого!$1:$1048576,COLUMN(V56),0)</f>
        <v>76693</v>
      </c>
      <c r="AV55" s="7">
        <f>VLOOKUP("*Мордовия*",[1]итого!$1:$1048576,COLUMN(W56),0)</f>
        <v>78304</v>
      </c>
      <c r="AW55" s="7">
        <f>VLOOKUP("*Мордовия*",[1]итого!$1:$1048576,COLUMN(X56),0)</f>
        <v>78710</v>
      </c>
      <c r="AX55" s="7">
        <f>VLOOKUP("*Мордовия*",[1]итого!$1:$1048576,COLUMN(Y56),0)</f>
        <v>79238</v>
      </c>
      <c r="AY55" s="7">
        <f>VLOOKUP("*Мордовия*",[1]итого!$1:$1048576,COLUMN(Z56),0)</f>
        <v>79535</v>
      </c>
      <c r="AZ55" s="7">
        <f>VLOOKUP("*Мордовия*",[1]итого!$1:$1048576,COLUMN(AA56),0)</f>
        <v>80561</v>
      </c>
      <c r="BA55" s="7">
        <f>VLOOKUP("*Мордовия*",[1]итого!$1:$1048576,COLUMN(AB56),0)</f>
        <v>81674</v>
      </c>
      <c r="BB55" s="7">
        <f>VLOOKUP("*Мордовия*",[1]итого!$1:$1048576,COLUMN(AC56),0)</f>
        <v>82617</v>
      </c>
      <c r="BC55" s="7">
        <f>VLOOKUP("*Мордовия*",[1]итого!$1:$1048576,COLUMN(AD56),0)</f>
        <v>83518</v>
      </c>
      <c r="BD55" s="7">
        <f>VLOOKUP("*Мордовия*",[1]итого!$1:$1048576,COLUMN(AE56),0)</f>
        <v>84632</v>
      </c>
      <c r="BE55" s="7">
        <f>VLOOKUP("*Мордовия*",[1]итого!$1:$1048576,COLUMN(AF56),0)</f>
        <v>82624</v>
      </c>
      <c r="BF55" s="7">
        <f>VLOOKUP("*Мордовия*",[1]итого!$1:$1048576,COLUMN(AG56),0)</f>
        <v>84424</v>
      </c>
      <c r="BG55" s="7">
        <f>VLOOKUP("*Мордовия*",[1]итого!$1:$1048576,COLUMN(AH56),0)</f>
        <v>85912</v>
      </c>
      <c r="BH55" s="7">
        <f>VLOOKUP("*Мордовия*",[1]итого!$1:$1048576,COLUMN(AI56),0)</f>
        <v>87455</v>
      </c>
      <c r="BI55" s="7">
        <f>VLOOKUP("*Мордовия*",[1]итого!$1:$1048576,COLUMN(AJ56),0)</f>
        <v>88523</v>
      </c>
      <c r="BJ55" s="7">
        <f>VLOOKUP("*Мордовия*",[1]итого!$1:$1048576,COLUMN(AK56),0)</f>
        <v>89807</v>
      </c>
      <c r="BK55" s="7">
        <f>VLOOKUP("*Мордовия*",[1]итого!$1:$1048576,COLUMN(AL56),0)</f>
        <v>90759</v>
      </c>
      <c r="BL55" s="7">
        <f>VLOOKUP("*Мордовия*",[1]итого!$1:$1048576,COLUMN(AM56),0)</f>
        <v>92207</v>
      </c>
      <c r="BM55" s="7">
        <f>VLOOKUP("*Мордовия*",[1]итого!$1:$1048576,COLUMN(AN56),0)</f>
        <v>92233</v>
      </c>
      <c r="BN55" s="7">
        <f>VLOOKUP("*Мордовия*",[1]итого!$1:$1048576,COLUMN(AO56),0)</f>
        <v>91198</v>
      </c>
      <c r="BO55" s="7">
        <f>VLOOKUP("*Мордовия*",[1]итого!$1:$1048576,COLUMN(AP56),0)</f>
        <v>90862</v>
      </c>
      <c r="BP55" s="7">
        <f>VLOOKUP("*Мордовия*",[1]итого!$1:$1048576,COLUMN(AQ56),0)</f>
        <v>90981</v>
      </c>
      <c r="BQ55" s="7">
        <f>VLOOKUP("*Мордовия*",[1]итого!$1:$1048576,COLUMN(AR56),0)</f>
        <v>91892</v>
      </c>
      <c r="BR55" s="7">
        <f>VLOOKUP("*Мордовия*",[1]итого!$1:$1048576,COLUMN(AS56),0)</f>
        <v>92369</v>
      </c>
      <c r="BS55" s="7">
        <f>VLOOKUP("*Мордовия*",[1]итого!$1:$1048576,COLUMN(AT56),0)</f>
        <v>93550</v>
      </c>
      <c r="BT55" s="7">
        <f>VLOOKUP("*Мордовия*",[1]итого!$1:$1048576,COLUMN(AU56),0)</f>
        <v>94339</v>
      </c>
      <c r="BU55" s="7">
        <f>VLOOKUP("*Мордовия*",[1]итого!$1:$1048576,COLUMN(AV56),0)</f>
        <v>95643</v>
      </c>
      <c r="BV55" s="7">
        <f>VLOOKUP("*Мордовия*",[1]итого!$1:$1048576,COLUMN(AW56),0)</f>
        <v>97078</v>
      </c>
      <c r="BW55" s="7">
        <f>VLOOKUP("*Мордовия*",[1]итого!$1:$1048576,COLUMN(AX56),0)</f>
        <v>97783</v>
      </c>
      <c r="BX55" s="7">
        <f>VLOOKUP("*Мордовия*",[1]итого!$1:$1048576,COLUMN(AY56),0)</f>
        <v>98608</v>
      </c>
      <c r="BY55" s="7">
        <f>VLOOKUP("*Мордовия*",[1]итого!$1:$1048576,COLUMN(AZ56),0)</f>
        <v>100422</v>
      </c>
      <c r="BZ55" s="7">
        <f>VLOOKUP("*Мордовия*",[1]итого!$1:$1048576,COLUMN(BA56),0)</f>
        <v>102187</v>
      </c>
      <c r="CA55" s="7">
        <f>VLOOKUP("*Мордовия*",[1]итого!$1:$1048576,COLUMN(BB56),0)</f>
        <v>104338</v>
      </c>
      <c r="CB55" s="7">
        <f>VLOOKUP("*Мордовия*",[1]итого!$1:$1048576,COLUMN(BC56),0)</f>
        <v>106806</v>
      </c>
      <c r="CC55" s="7">
        <f>VLOOKUP("*Мордовия*",[1]итого!$1:$1048576,COLUMN(BD56),0)</f>
        <v>108892</v>
      </c>
      <c r="CD55" s="7">
        <f>VLOOKUP("*Мордовия*",[1]итого!$1:$1048576,COLUMN(BE56),0)</f>
        <v>112642</v>
      </c>
      <c r="CE55" s="7">
        <f>VLOOKUP("*Мордовия*",[1]итого!$1:$1048576,COLUMN(BF56),0)</f>
        <v>116590</v>
      </c>
      <c r="CF55" s="7">
        <f>VLOOKUP("*Мордовия*",[1]итого!$1:$1048576,COLUMN(BG56),0)</f>
        <v>119405</v>
      </c>
      <c r="CG55" s="7">
        <f>VLOOKUP("*Мордовия*",[1]итого!$1:$1048576,COLUMN(BH56),0)</f>
        <v>120959</v>
      </c>
      <c r="CH55" s="7">
        <f>VLOOKUP("*Мордовия*",[1]итого!$1:$1048576,COLUMN(BI56),0)</f>
        <v>120817</v>
      </c>
      <c r="CI55" s="7">
        <f>VLOOKUP("*Мордовия*",[1]итого!$1:$1048576,COLUMN(BJ56),0)</f>
        <v>121660</v>
      </c>
      <c r="CJ55" s="7">
        <f>VLOOKUP("*Мордовия*",[1]итого!$1:$1048576,COLUMN(BK56),0)</f>
        <v>122324</v>
      </c>
      <c r="CK55" s="7">
        <f>VLOOKUP("*Мордовия*",[1]итого!$1:$1048576,COLUMN(BL56),0)</f>
        <v>124159</v>
      </c>
      <c r="CL55" s="7">
        <f>VLOOKUP("*Мордовия*",[1]итого!$1:$1048576,COLUMN(BM56),0)</f>
        <v>125948</v>
      </c>
      <c r="CM55" s="7">
        <f>VLOOKUP("*Мордовия*",[1]итого!$1:$1048576,COLUMN(BN56),0)</f>
        <v>128197</v>
      </c>
      <c r="CN55" s="7">
        <f>VLOOKUP("*Мордовия*",[1]итого!$1:$1048576,COLUMN(BO56),0)</f>
        <v>131363</v>
      </c>
      <c r="CO55" s="7">
        <f>VLOOKUP("*Мордовия*",[1]итого!$1:$1048576,COLUMN(BP56),0)</f>
        <v>131305</v>
      </c>
      <c r="CP55" s="7">
        <f>VLOOKUP("*Мордовия*",[1]итого!$1:$1048576,COLUMN(BQ56),0)</f>
        <v>132595</v>
      </c>
      <c r="CQ55" s="7">
        <f>VLOOKUP("*Мордовия*",[1]итого!$1:$1048576,COLUMN(BR56),0)</f>
        <v>133136</v>
      </c>
      <c r="CR55" s="7">
        <f>VLOOKUP("*Мордовия*",[1]итого!$1:$1048576,COLUMN(BS56),0)</f>
        <v>133796</v>
      </c>
      <c r="CS55" s="7">
        <f>VLOOKUP("*Мордовия*",[1]итого!$1:$1048576,COLUMN(BT56),0)</f>
        <v>128411</v>
      </c>
      <c r="CT55" s="7">
        <f>VLOOKUP("*Мордовия*",[1]итого!$1:$1048576,COLUMN(BU56),0)</f>
        <v>126470</v>
      </c>
      <c r="CU55" s="7">
        <f>VLOOKUP("*Мордовия*",[1]итого!$1:$1048576,COLUMN(BV56),0)</f>
        <v>121710</v>
      </c>
      <c r="CV55" s="7">
        <f>VLOOKUP("*Мордовия*",[1]итого!$1:$1048576,COLUMN(BW56),0)</f>
        <v>121304</v>
      </c>
      <c r="CW55" s="7">
        <f>VLOOKUP("*Мордовия*",[1]итого!$1:$1048576,COLUMN(BX56),0)</f>
        <v>121303</v>
      </c>
      <c r="CX55" s="7">
        <f>VLOOKUP("*Мордовия*",[1]итого!$1:$1048576,COLUMN(BY56),0)</f>
        <v>121256</v>
      </c>
      <c r="CY55" s="7">
        <f>VLOOKUP("*Мордовия*",[1]итого!$1:$1048576,COLUMN(BZ56),0)</f>
        <v>121822</v>
      </c>
      <c r="CZ55" s="7">
        <f>VLOOKUP("*Мордовия*",[1]итого!$1:$1048576,COLUMN(CA56),0)</f>
        <v>122097</v>
      </c>
      <c r="DA55" s="7">
        <f>VLOOKUP("*Мордовия*",[1]итого!$1:$1048576,COLUMN(CB56),0)</f>
        <v>121747</v>
      </c>
      <c r="DB55" s="7">
        <f>VLOOKUP("*Мордовия*",[1]итого!$1:$1048576,COLUMN(CC56),0)</f>
        <v>123405</v>
      </c>
      <c r="DC55" s="7">
        <f>VLOOKUP("*Мордовия*",[1]итого!$1:$1048576,COLUMN(CD56),0)</f>
        <v>124198</v>
      </c>
      <c r="DD55" s="7">
        <f>VLOOKUP("*Мордовия*",[1]итого!$1:$1048576,COLUMN(CE56),0)</f>
        <v>125783</v>
      </c>
      <c r="DE55" s="7">
        <f>VLOOKUP("*Мордовия*",[1]итого!$1:$1048576,COLUMN(CF56),0)</f>
        <v>126962</v>
      </c>
      <c r="DF55" s="7">
        <f>VLOOKUP("*Мордовия*",[1]итого!$1:$1048576,COLUMN(CG56),0)</f>
        <v>127723</v>
      </c>
    </row>
    <row r="56" spans="1:110" ht="31.5" x14ac:dyDescent="0.25">
      <c r="A56" s="8" t="s">
        <v>52</v>
      </c>
      <c r="B56" s="7">
        <v>271388.864</v>
      </c>
      <c r="C56" s="7">
        <v>270024.71500000003</v>
      </c>
      <c r="D56" s="7">
        <v>260829.74</v>
      </c>
      <c r="E56" s="7">
        <v>264933.69</v>
      </c>
      <c r="F56" s="7">
        <v>268553.87800000003</v>
      </c>
      <c r="G56" s="7">
        <v>271587.95199999999</v>
      </c>
      <c r="H56" s="7">
        <v>275820.66800000001</v>
      </c>
      <c r="I56" s="7">
        <v>279095.429</v>
      </c>
      <c r="J56" s="7">
        <v>284804.78100000002</v>
      </c>
      <c r="K56" s="7">
        <v>289984.50900000002</v>
      </c>
      <c r="L56" s="7">
        <v>295006.49599999998</v>
      </c>
      <c r="M56" s="7">
        <v>301832.56400000001</v>
      </c>
      <c r="N56" s="7">
        <v>309678.29300000001</v>
      </c>
      <c r="O56" s="7">
        <v>312523.46999999997</v>
      </c>
      <c r="P56" s="7">
        <v>316430.51400000002</v>
      </c>
      <c r="Q56" s="7">
        <v>322856.00300000003</v>
      </c>
      <c r="R56" s="7">
        <v>330749.76699999999</v>
      </c>
      <c r="S56" s="7">
        <v>338747.38900000002</v>
      </c>
      <c r="T56" s="7">
        <v>345402.65899999999</v>
      </c>
      <c r="U56" s="7">
        <v>353148.77</v>
      </c>
      <c r="V56" s="7">
        <v>362602.84499999997</v>
      </c>
      <c r="W56" s="7">
        <v>371422.44799999997</v>
      </c>
      <c r="X56" s="7">
        <v>377098.56099999999</v>
      </c>
      <c r="Y56" s="7">
        <v>386860.58199999999</v>
      </c>
      <c r="Z56" s="7">
        <v>391440.06599999999</v>
      </c>
      <c r="AA56" s="7">
        <f>VLOOKUP("*Татарстан*",[1]итого!$1:$1048576,COLUMN(B57),0)</f>
        <v>395580</v>
      </c>
      <c r="AB56" s="7">
        <f>VLOOKUP("*Татарстан*",[1]итого!$1:$1048576,COLUMN(C57),0)</f>
        <v>401061</v>
      </c>
      <c r="AC56" s="7">
        <f>VLOOKUP("*Татарстан*",[1]итого!$1:$1048576,COLUMN(D57),0)</f>
        <v>409374</v>
      </c>
      <c r="AD56" s="7">
        <f>VLOOKUP("*Татарстан*",[1]итого!$1:$1048576,COLUMN(E57),0)</f>
        <v>419179</v>
      </c>
      <c r="AE56" s="7">
        <f>VLOOKUP("*Татарстан*",[1]итого!$1:$1048576,COLUMN(F57),0)</f>
        <v>426211</v>
      </c>
      <c r="AF56" s="7">
        <f>VLOOKUP("*Татарстан*",[1]итого!$1:$1048576,COLUMN(G57),0)</f>
        <v>431633</v>
      </c>
      <c r="AG56" s="7">
        <f>VLOOKUP("*Татарстан*",[1]итого!$1:$1048576,COLUMN(H57),0)</f>
        <v>435342</v>
      </c>
      <c r="AH56" s="7">
        <f>VLOOKUP("*Татарстан*",[1]итого!$1:$1048576,COLUMN(I57),0)</f>
        <v>443061</v>
      </c>
      <c r="AI56" s="7">
        <f>VLOOKUP("*Татарстан*",[1]итого!$1:$1048576,COLUMN(J57),0)</f>
        <v>451034</v>
      </c>
      <c r="AJ56" s="7">
        <f>VLOOKUP("*Татарстан*",[1]итого!$1:$1048576,COLUMN(K57),0)</f>
        <v>455384</v>
      </c>
      <c r="AK56" s="7">
        <f>VLOOKUP("*Татарстан*",[1]итого!$1:$1048576,COLUMN(L57),0)</f>
        <v>462091</v>
      </c>
      <c r="AL56" s="7">
        <f>VLOOKUP("*Татарстан*",[1]итого!$1:$1048576,COLUMN(M57),0)</f>
        <v>468772</v>
      </c>
      <c r="AM56" s="7">
        <f>VLOOKUP("*Татарстан*",[1]итого!$1:$1048576,COLUMN(N57),0)</f>
        <v>472382</v>
      </c>
      <c r="AN56" s="7">
        <f>VLOOKUP("*Татарстан*",[1]итого!$1:$1048576,COLUMN(O57),0)</f>
        <v>479004</v>
      </c>
      <c r="AO56" s="7">
        <f>VLOOKUP("*Татарстан*",[1]итого!$1:$1048576,COLUMN(P57),0)</f>
        <v>488356</v>
      </c>
      <c r="AP56" s="7">
        <f>VLOOKUP("*Татарстан*",[1]итого!$1:$1048576,COLUMN(Q57),0)</f>
        <v>485863</v>
      </c>
      <c r="AQ56" s="7">
        <f>VLOOKUP("*Татарстан*",[1]итого!$1:$1048576,COLUMN(R57),0)</f>
        <v>487781</v>
      </c>
      <c r="AR56" s="7">
        <f>VLOOKUP("*Татарстан*",[1]итого!$1:$1048576,COLUMN(S57),0)</f>
        <v>492489</v>
      </c>
      <c r="AS56" s="7">
        <f>VLOOKUP("*Татарстан*",[1]итого!$1:$1048576,COLUMN(T57),0)</f>
        <v>500280</v>
      </c>
      <c r="AT56" s="7">
        <f>VLOOKUP("*Татарстан*",[1]итого!$1:$1048576,COLUMN(U57),0)</f>
        <v>510863</v>
      </c>
      <c r="AU56" s="7">
        <f>VLOOKUP("*Татарстан*",[1]итого!$1:$1048576,COLUMN(V57),0)</f>
        <v>521565</v>
      </c>
      <c r="AV56" s="7">
        <f>VLOOKUP("*Татарстан*",[1]итого!$1:$1048576,COLUMN(W57),0)</f>
        <v>533908</v>
      </c>
      <c r="AW56" s="7">
        <f>VLOOKUP("*Татарстан*",[1]итого!$1:$1048576,COLUMN(X57),0)</f>
        <v>536685</v>
      </c>
      <c r="AX56" s="7">
        <f>VLOOKUP("*Татарстан*",[1]итого!$1:$1048576,COLUMN(Y57),0)</f>
        <v>544419</v>
      </c>
      <c r="AY56" s="7">
        <f>VLOOKUP("*Татарстан*",[1]итого!$1:$1048576,COLUMN(Z57),0)</f>
        <v>549170</v>
      </c>
      <c r="AZ56" s="7">
        <f>VLOOKUP("*Татарстан*",[1]итого!$1:$1048576,COLUMN(AA57),0)</f>
        <v>558885</v>
      </c>
      <c r="BA56" s="7">
        <f>VLOOKUP("*Татарстан*",[1]итого!$1:$1048576,COLUMN(AB57),0)</f>
        <v>575009</v>
      </c>
      <c r="BB56" s="7">
        <f>VLOOKUP("*Татарстан*",[1]итого!$1:$1048576,COLUMN(AC57),0)</f>
        <v>592600</v>
      </c>
      <c r="BC56" s="7">
        <f>VLOOKUP("*Татарстан*",[1]итого!$1:$1048576,COLUMN(AD57),0)</f>
        <v>608001</v>
      </c>
      <c r="BD56" s="7">
        <f>VLOOKUP("*Татарстан*",[1]итого!$1:$1048576,COLUMN(AE57),0)</f>
        <v>625934</v>
      </c>
      <c r="BE56" s="7">
        <f>VLOOKUP("*Татарстан*",[1]итого!$1:$1048576,COLUMN(AF57),0)</f>
        <v>637670</v>
      </c>
      <c r="BF56" s="7">
        <f>VLOOKUP("*Татарстан*",[1]итого!$1:$1048576,COLUMN(AG57),0)</f>
        <v>650799</v>
      </c>
      <c r="BG56" s="7">
        <f>VLOOKUP("*Татарстан*",[1]итого!$1:$1048576,COLUMN(AH57),0)</f>
        <v>662835</v>
      </c>
      <c r="BH56" s="7">
        <f>VLOOKUP("*Татарстан*",[1]итого!$1:$1048576,COLUMN(AI57),0)</f>
        <v>675938</v>
      </c>
      <c r="BI56" s="7">
        <f>VLOOKUP("*Татарстан*",[1]итого!$1:$1048576,COLUMN(AJ57),0)</f>
        <v>683930</v>
      </c>
      <c r="BJ56" s="7">
        <f>VLOOKUP("*Татарстан*",[1]итого!$1:$1048576,COLUMN(AK57),0)</f>
        <v>691785</v>
      </c>
      <c r="BK56" s="7">
        <f>VLOOKUP("*Татарстан*",[1]итого!$1:$1048576,COLUMN(AL57),0)</f>
        <v>699995</v>
      </c>
      <c r="BL56" s="7">
        <f>VLOOKUP("*Татарстан*",[1]итого!$1:$1048576,COLUMN(AM57),0)</f>
        <v>714582</v>
      </c>
      <c r="BM56" s="7">
        <f>VLOOKUP("*Татарстан*",[1]итого!$1:$1048576,COLUMN(AN57),0)</f>
        <v>717253</v>
      </c>
      <c r="BN56" s="7">
        <f>VLOOKUP("*Татарстан*",[1]итого!$1:$1048576,COLUMN(AO57),0)</f>
        <v>711151</v>
      </c>
      <c r="BO56" s="7">
        <f>VLOOKUP("*Татарстан*",[1]итого!$1:$1048576,COLUMN(AP57),0)</f>
        <v>708528</v>
      </c>
      <c r="BP56" s="7">
        <f>VLOOKUP("*Татарстан*",[1]итого!$1:$1048576,COLUMN(AQ57),0)</f>
        <v>711840</v>
      </c>
      <c r="BQ56" s="7">
        <f>VLOOKUP("*Татарстан*",[1]итого!$1:$1048576,COLUMN(AR57),0)</f>
        <v>719777</v>
      </c>
      <c r="BR56" s="7">
        <f>VLOOKUP("*Татарстан*",[1]итого!$1:$1048576,COLUMN(AS57),0)</f>
        <v>728193</v>
      </c>
      <c r="BS56" s="7">
        <f>VLOOKUP("*Татарстан*",[1]итого!$1:$1048576,COLUMN(AT57),0)</f>
        <v>742400</v>
      </c>
      <c r="BT56" s="7">
        <f>VLOOKUP("*Татарстан*",[1]итого!$1:$1048576,COLUMN(AU57),0)</f>
        <v>751696</v>
      </c>
      <c r="BU56" s="7">
        <f>VLOOKUP("*Татарстан*",[1]итого!$1:$1048576,COLUMN(AV57),0)</f>
        <v>760761</v>
      </c>
      <c r="BV56" s="7">
        <f>VLOOKUP("*Татарстан*",[1]итого!$1:$1048576,COLUMN(AW57),0)</f>
        <v>775294</v>
      </c>
      <c r="BW56" s="7">
        <f>VLOOKUP("*Татарстан*",[1]итого!$1:$1048576,COLUMN(AX57),0)</f>
        <v>779864</v>
      </c>
      <c r="BX56" s="7">
        <f>VLOOKUP("*Татарстан*",[1]итого!$1:$1048576,COLUMN(AY57),0)</f>
        <v>788434</v>
      </c>
      <c r="BY56" s="7">
        <f>VLOOKUP("*Татарстан*",[1]итого!$1:$1048576,COLUMN(AZ57),0)</f>
        <v>806014</v>
      </c>
      <c r="BZ56" s="7">
        <f>VLOOKUP("*Татарстан*",[1]итого!$1:$1048576,COLUMN(BA57),0)</f>
        <v>823550</v>
      </c>
      <c r="CA56" s="7">
        <f>VLOOKUP("*Татарстан*",[1]итого!$1:$1048576,COLUMN(BB57),0)</f>
        <v>844867</v>
      </c>
      <c r="CB56" s="7">
        <f>VLOOKUP("*Татарстан*",[1]итого!$1:$1048576,COLUMN(BC57),0)</f>
        <v>865733</v>
      </c>
      <c r="CC56" s="7">
        <f>VLOOKUP("*Татарстан*",[1]итого!$1:$1048576,COLUMN(BD57),0)</f>
        <v>887624</v>
      </c>
      <c r="CD56" s="7">
        <f>VLOOKUP("*Татарстан*",[1]итого!$1:$1048576,COLUMN(BE57),0)</f>
        <v>920177</v>
      </c>
      <c r="CE56" s="7">
        <f>VLOOKUP("*Татарстан*",[1]итого!$1:$1048576,COLUMN(BF57),0)</f>
        <v>955809</v>
      </c>
      <c r="CF56" s="7">
        <f>VLOOKUP("*Татарстан*",[1]итого!$1:$1048576,COLUMN(BG57),0)</f>
        <v>984541</v>
      </c>
      <c r="CG56" s="7">
        <f>VLOOKUP("*Татарстан*",[1]итого!$1:$1048576,COLUMN(BH57),0)</f>
        <v>1004478</v>
      </c>
      <c r="CH56" s="7">
        <f>VLOOKUP("*Татарстан*",[1]итого!$1:$1048576,COLUMN(BI57),0)</f>
        <v>1015494</v>
      </c>
      <c r="CI56" s="7">
        <f>VLOOKUP("*Татарстан*",[1]итого!$1:$1048576,COLUMN(BJ57),0)</f>
        <v>1024097</v>
      </c>
      <c r="CJ56" s="7">
        <f>VLOOKUP("*Татарстан*",[1]итого!$1:$1048576,COLUMN(BK57),0)</f>
        <v>1039119</v>
      </c>
      <c r="CK56" s="7">
        <f>VLOOKUP("*Татарстан*",[1]итого!$1:$1048576,COLUMN(BL57),0)</f>
        <v>1060770</v>
      </c>
      <c r="CL56" s="7">
        <f>VLOOKUP("*Татарстан*",[1]итого!$1:$1048576,COLUMN(BM57),0)</f>
        <v>1076601</v>
      </c>
      <c r="CM56" s="7">
        <f>VLOOKUP("*Татарстан*",[1]итого!$1:$1048576,COLUMN(BN57),0)</f>
        <v>1093128</v>
      </c>
      <c r="CN56" s="7">
        <f>VLOOKUP("*Татарстан*",[1]итого!$1:$1048576,COLUMN(BO57),0)</f>
        <v>1122974</v>
      </c>
      <c r="CO56" s="7">
        <f>VLOOKUP("*Татарстан*",[1]итого!$1:$1048576,COLUMN(BP57),0)</f>
        <v>1129516</v>
      </c>
      <c r="CP56" s="7">
        <f>VLOOKUP("*Татарстан*",[1]итого!$1:$1048576,COLUMN(BQ57),0)</f>
        <v>1141405</v>
      </c>
      <c r="CQ56" s="7">
        <f>VLOOKUP("*Татарстан*",[1]итого!$1:$1048576,COLUMN(BR57),0)</f>
        <v>1148831</v>
      </c>
      <c r="CR56" s="7">
        <f>VLOOKUP("*Татарстан*",[1]итого!$1:$1048576,COLUMN(BS57),0)</f>
        <v>1151188</v>
      </c>
      <c r="CS56" s="7">
        <f>VLOOKUP("*Татарстан*",[1]итого!$1:$1048576,COLUMN(BT57),0)</f>
        <v>1129680</v>
      </c>
      <c r="CT56" s="7">
        <f>VLOOKUP("*Татарстан*",[1]итого!$1:$1048576,COLUMN(BU57),0)</f>
        <v>1116804</v>
      </c>
      <c r="CU56" s="7">
        <f>VLOOKUP("*Татарстан*",[1]итого!$1:$1048576,COLUMN(BV57),0)</f>
        <v>1109504</v>
      </c>
      <c r="CV56" s="7">
        <f>VLOOKUP("*Татарстан*",[1]итого!$1:$1048576,COLUMN(BW57),0)</f>
        <v>1106154</v>
      </c>
      <c r="CW56" s="7">
        <f>VLOOKUP("*Татарстан*",[1]итого!$1:$1048576,COLUMN(BX57),0)</f>
        <v>1106308</v>
      </c>
      <c r="CX56" s="7">
        <f>VLOOKUP("*Татарстан*",[1]итого!$1:$1048576,COLUMN(BY57),0)</f>
        <v>1108802</v>
      </c>
      <c r="CY56" s="7">
        <f>VLOOKUP("*Татарстан*",[1]итого!$1:$1048576,COLUMN(BZ57),0)</f>
        <v>1114553</v>
      </c>
      <c r="CZ56" s="7">
        <f>VLOOKUP("*Татарстан*",[1]итого!$1:$1048576,COLUMN(CA57),0)</f>
        <v>1116400</v>
      </c>
      <c r="DA56" s="7">
        <f>VLOOKUP("*Татарстан*",[1]итого!$1:$1048576,COLUMN(CB57),0)</f>
        <v>1118820</v>
      </c>
      <c r="DB56" s="7">
        <f>VLOOKUP("*Татарстан*",[1]итого!$1:$1048576,COLUMN(CC57),0)</f>
        <v>1130953</v>
      </c>
      <c r="DC56" s="7">
        <f>VLOOKUP("*Татарстан*",[1]итого!$1:$1048576,COLUMN(CD57),0)</f>
        <v>1140409</v>
      </c>
      <c r="DD56" s="7">
        <f>VLOOKUP("*Татарстан*",[1]итого!$1:$1048576,COLUMN(CE57),0)</f>
        <v>1157094</v>
      </c>
      <c r="DE56" s="7">
        <f>VLOOKUP("*Татарстан*",[1]итого!$1:$1048576,COLUMN(CF57),0)</f>
        <v>1168347</v>
      </c>
      <c r="DF56" s="7">
        <f>VLOOKUP("*Татарстан*",[1]итого!$1:$1048576,COLUMN(CG57),0)</f>
        <v>1181097</v>
      </c>
    </row>
    <row r="57" spans="1:110" x14ac:dyDescent="0.25">
      <c r="A57" s="8" t="s">
        <v>53</v>
      </c>
      <c r="B57" s="7">
        <v>113422.474</v>
      </c>
      <c r="C57" s="7">
        <v>112911.67200000001</v>
      </c>
      <c r="D57" s="7">
        <v>112761.734</v>
      </c>
      <c r="E57" s="7">
        <v>114061.155</v>
      </c>
      <c r="F57" s="7">
        <v>115078.573</v>
      </c>
      <c r="G57" s="7">
        <v>115995.55499999999</v>
      </c>
      <c r="H57" s="7">
        <v>117316.827</v>
      </c>
      <c r="I57" s="7">
        <v>118776.073</v>
      </c>
      <c r="J57" s="7">
        <v>120715.019</v>
      </c>
      <c r="K57" s="7">
        <v>122331.159</v>
      </c>
      <c r="L57" s="7">
        <v>124004.66099999999</v>
      </c>
      <c r="M57" s="7">
        <v>125986.083</v>
      </c>
      <c r="N57" s="7">
        <v>128324.289</v>
      </c>
      <c r="O57" s="7">
        <v>128968.868</v>
      </c>
      <c r="P57" s="7">
        <v>130077.156</v>
      </c>
      <c r="Q57" s="7">
        <v>131979.02100000001</v>
      </c>
      <c r="R57" s="7">
        <v>134340.755</v>
      </c>
      <c r="S57" s="7">
        <v>136686.666</v>
      </c>
      <c r="T57" s="7">
        <v>138945.07800000001</v>
      </c>
      <c r="U57" s="7">
        <v>141497.261</v>
      </c>
      <c r="V57" s="7">
        <v>144778.69500000001</v>
      </c>
      <c r="W57" s="7">
        <v>147685.35200000001</v>
      </c>
      <c r="X57" s="7">
        <v>150253.424</v>
      </c>
      <c r="Y57" s="7">
        <v>153375.41899999999</v>
      </c>
      <c r="Z57" s="7">
        <v>155732.016</v>
      </c>
      <c r="AA57" s="7">
        <f>VLOOKUP("*Удмуртская*",[1]итого!$1:$1048576,COLUMN(B58),0)</f>
        <v>156585</v>
      </c>
      <c r="AB57" s="7">
        <f>VLOOKUP("*Удмуртская*",[1]итого!$1:$1048576,COLUMN(C58),0)</f>
        <v>157925</v>
      </c>
      <c r="AC57" s="7">
        <f>VLOOKUP("*Удмуртская*",[1]итого!$1:$1048576,COLUMN(D58),0)</f>
        <v>160486</v>
      </c>
      <c r="AD57" s="7">
        <f>VLOOKUP("*Удмуртская*",[1]итого!$1:$1048576,COLUMN(E58),0)</f>
        <v>163572</v>
      </c>
      <c r="AE57" s="7">
        <f>VLOOKUP("*Удмуртская*",[1]итого!$1:$1048576,COLUMN(F58),0)</f>
        <v>166107</v>
      </c>
      <c r="AF57" s="7">
        <f>VLOOKUP("*Удмуртская*",[1]итого!$1:$1048576,COLUMN(G58),0)</f>
        <v>168106</v>
      </c>
      <c r="AG57" s="7">
        <f>VLOOKUP("*Удмуртская*",[1]итого!$1:$1048576,COLUMN(H58),0)</f>
        <v>169671</v>
      </c>
      <c r="AH57" s="7">
        <f>VLOOKUP("*Удмуртская*",[1]итого!$1:$1048576,COLUMN(I58),0)</f>
        <v>172422</v>
      </c>
      <c r="AI57" s="7">
        <f>VLOOKUP("*Удмуртская*",[1]итого!$1:$1048576,COLUMN(J58),0)</f>
        <v>175475</v>
      </c>
      <c r="AJ57" s="7">
        <f>VLOOKUP("*Удмуртская*",[1]итого!$1:$1048576,COLUMN(K58),0)</f>
        <v>176672</v>
      </c>
      <c r="AK57" s="7">
        <f>VLOOKUP("*Удмуртская*",[1]итого!$1:$1048576,COLUMN(L58),0)</f>
        <v>178832</v>
      </c>
      <c r="AL57" s="7">
        <f>VLOOKUP("*Удмуртская*",[1]итого!$1:$1048576,COLUMN(M58),0)</f>
        <v>181317</v>
      </c>
      <c r="AM57" s="7">
        <f>VLOOKUP("*Удмуртская*",[1]итого!$1:$1048576,COLUMN(N58),0)</f>
        <v>181964</v>
      </c>
      <c r="AN57" s="7">
        <f>VLOOKUP("*Удмуртская*",[1]итого!$1:$1048576,COLUMN(O58),0)</f>
        <v>183474</v>
      </c>
      <c r="AO57" s="7">
        <f>VLOOKUP("*Удмуртская*",[1]итого!$1:$1048576,COLUMN(P58),0)</f>
        <v>186240</v>
      </c>
      <c r="AP57" s="7">
        <f>VLOOKUP("*Удмуртская*",[1]итого!$1:$1048576,COLUMN(Q58),0)</f>
        <v>185303</v>
      </c>
      <c r="AQ57" s="7">
        <f>VLOOKUP("*Удмуртская*",[1]итого!$1:$1048576,COLUMN(R58),0)</f>
        <v>185672</v>
      </c>
      <c r="AR57" s="7">
        <f>VLOOKUP("*Удмуртская*",[1]итого!$1:$1048576,COLUMN(S58),0)</f>
        <v>187739</v>
      </c>
      <c r="AS57" s="7">
        <f>VLOOKUP("*Удмуртская*",[1]итого!$1:$1048576,COLUMN(T58),0)</f>
        <v>190659</v>
      </c>
      <c r="AT57" s="7">
        <f>VLOOKUP("*Удмуртская*",[1]итого!$1:$1048576,COLUMN(U58),0)</f>
        <v>194544</v>
      </c>
      <c r="AU57" s="7">
        <f>VLOOKUP("*Удмуртская*",[1]итого!$1:$1048576,COLUMN(V58),0)</f>
        <v>198159</v>
      </c>
      <c r="AV57" s="7">
        <f>VLOOKUP("*Удмуртская*",[1]итого!$1:$1048576,COLUMN(W58),0)</f>
        <v>202267</v>
      </c>
      <c r="AW57" s="7">
        <f>VLOOKUP("*Удмуртская*",[1]итого!$1:$1048576,COLUMN(X58),0)</f>
        <v>204239</v>
      </c>
      <c r="AX57" s="7">
        <f>VLOOKUP("*Удмуртская*",[1]итого!$1:$1048576,COLUMN(Y58),0)</f>
        <v>206201</v>
      </c>
      <c r="AY57" s="7">
        <f>VLOOKUP("*Удмуртская*",[1]итого!$1:$1048576,COLUMN(Z58),0)</f>
        <v>207555</v>
      </c>
      <c r="AZ57" s="7">
        <f>VLOOKUP("*Удмуртская*",[1]итого!$1:$1048576,COLUMN(AA58),0)</f>
        <v>210389</v>
      </c>
      <c r="BA57" s="7">
        <f>VLOOKUP("*Удмуртская*",[1]итого!$1:$1048576,COLUMN(AB58),0)</f>
        <v>214772</v>
      </c>
      <c r="BB57" s="7">
        <f>VLOOKUP("*Удмуртская*",[1]итого!$1:$1048576,COLUMN(AC58),0)</f>
        <v>219460</v>
      </c>
      <c r="BC57" s="7">
        <f>VLOOKUP("*Удмуртская*",[1]итого!$1:$1048576,COLUMN(AD58),0)</f>
        <v>223874</v>
      </c>
      <c r="BD57" s="7">
        <f>VLOOKUP("*Удмуртская*",[1]итого!$1:$1048576,COLUMN(AE58),0)</f>
        <v>229537</v>
      </c>
      <c r="BE57" s="7">
        <f>VLOOKUP("*Удмуртская*",[1]итого!$1:$1048576,COLUMN(AF58),0)</f>
        <v>233993</v>
      </c>
      <c r="BF57" s="7">
        <f>VLOOKUP("*Удмуртская*",[1]итого!$1:$1048576,COLUMN(AG58),0)</f>
        <v>238235</v>
      </c>
      <c r="BG57" s="7">
        <f>VLOOKUP("*Удмуртская*",[1]итого!$1:$1048576,COLUMN(AH58),0)</f>
        <v>241563</v>
      </c>
      <c r="BH57" s="7">
        <f>VLOOKUP("*Удмуртская*",[1]итого!$1:$1048576,COLUMN(AI58),0)</f>
        <v>245697</v>
      </c>
      <c r="BI57" s="7">
        <f>VLOOKUP("*Удмуртская*",[1]итого!$1:$1048576,COLUMN(AJ58),0)</f>
        <v>248292</v>
      </c>
      <c r="BJ57" s="7">
        <f>VLOOKUP("*Удмуртская*",[1]итого!$1:$1048576,COLUMN(AK58),0)</f>
        <v>251411</v>
      </c>
      <c r="BK57" s="7">
        <f>VLOOKUP("*Удмуртская*",[1]итого!$1:$1048576,COLUMN(AL58),0)</f>
        <v>253848</v>
      </c>
      <c r="BL57" s="7">
        <f>VLOOKUP("*Удмуртская*",[1]итого!$1:$1048576,COLUMN(AM58),0)</f>
        <v>258167</v>
      </c>
      <c r="BM57" s="7">
        <f>VLOOKUP("*Удмуртская*",[1]итого!$1:$1048576,COLUMN(AN58),0)</f>
        <v>260510</v>
      </c>
      <c r="BN57" s="7">
        <f>VLOOKUP("*Удмуртская*",[1]итого!$1:$1048576,COLUMN(AO58),0)</f>
        <v>258970</v>
      </c>
      <c r="BO57" s="7">
        <f>VLOOKUP("*Удмуртская*",[1]итого!$1:$1048576,COLUMN(AP58),0)</f>
        <v>257629</v>
      </c>
      <c r="BP57" s="7">
        <f>VLOOKUP("*Удмуртская*",[1]итого!$1:$1048576,COLUMN(AQ58),0)</f>
        <v>258283</v>
      </c>
      <c r="BQ57" s="7">
        <f>VLOOKUP("*Удмуртская*",[1]итого!$1:$1048576,COLUMN(AR58),0)</f>
        <v>260482</v>
      </c>
      <c r="BR57" s="7">
        <f>VLOOKUP("*Удмуртская*",[1]итого!$1:$1048576,COLUMN(AS58),0)</f>
        <v>262819</v>
      </c>
      <c r="BS57" s="7">
        <f>VLOOKUP("*Удмуртская*",[1]итого!$1:$1048576,COLUMN(AT58),0)</f>
        <v>267186</v>
      </c>
      <c r="BT57" s="7">
        <f>VLOOKUP("*Удмуртская*",[1]итого!$1:$1048576,COLUMN(AU58),0)</f>
        <v>271117</v>
      </c>
      <c r="BU57" s="7">
        <f>VLOOKUP("*Удмуртская*",[1]итого!$1:$1048576,COLUMN(AV58),0)</f>
        <v>275102</v>
      </c>
      <c r="BV57" s="7">
        <f>VLOOKUP("*Удмуртская*",[1]итого!$1:$1048576,COLUMN(AW58),0)</f>
        <v>280007</v>
      </c>
      <c r="BW57" s="7">
        <f>VLOOKUP("*Удмуртская*",[1]итого!$1:$1048576,COLUMN(AX58),0)</f>
        <v>281875</v>
      </c>
      <c r="BX57" s="7">
        <f>VLOOKUP("*Удмуртская*",[1]итого!$1:$1048576,COLUMN(AY58),0)</f>
        <v>284746</v>
      </c>
      <c r="BY57" s="7">
        <f>VLOOKUP("*Удмуртская*",[1]итого!$1:$1048576,COLUMN(AZ58),0)</f>
        <v>289828</v>
      </c>
      <c r="BZ57" s="7">
        <f>VLOOKUP("*Удмуртская*",[1]итого!$1:$1048576,COLUMN(BA58),0)</f>
        <v>294755</v>
      </c>
      <c r="CA57" s="7">
        <f>VLOOKUP("*Удмуртская*",[1]итого!$1:$1048576,COLUMN(BB58),0)</f>
        <v>300573</v>
      </c>
      <c r="CB57" s="7">
        <f>VLOOKUP("*Удмуртская*",[1]итого!$1:$1048576,COLUMN(BC58),0)</f>
        <v>307306</v>
      </c>
      <c r="CC57" s="7">
        <f>VLOOKUP("*Удмуртская*",[1]итого!$1:$1048576,COLUMN(BD58),0)</f>
        <v>313337</v>
      </c>
      <c r="CD57" s="7">
        <f>VLOOKUP("*Удмуртская*",[1]итого!$1:$1048576,COLUMN(BE58),0)</f>
        <v>324292</v>
      </c>
      <c r="CE57" s="7">
        <f>VLOOKUP("*Удмуртская*",[1]итого!$1:$1048576,COLUMN(BF58),0)</f>
        <v>335269</v>
      </c>
      <c r="CF57" s="7">
        <f>VLOOKUP("*Удмуртская*",[1]итого!$1:$1048576,COLUMN(BG58),0)</f>
        <v>343925</v>
      </c>
      <c r="CG57" s="7">
        <f>VLOOKUP("*Удмуртская*",[1]итого!$1:$1048576,COLUMN(BH58),0)</f>
        <v>350436</v>
      </c>
      <c r="CH57" s="7">
        <f>VLOOKUP("*Удмуртская*",[1]итого!$1:$1048576,COLUMN(BI58),0)</f>
        <v>354417</v>
      </c>
      <c r="CI57" s="7">
        <f>VLOOKUP("*Удмуртская*",[1]итого!$1:$1048576,COLUMN(BJ58),0)</f>
        <v>356782</v>
      </c>
      <c r="CJ57" s="7">
        <f>VLOOKUP("*Удмуртская*",[1]итого!$1:$1048576,COLUMN(BK58),0)</f>
        <v>359981</v>
      </c>
      <c r="CK57" s="7">
        <f>VLOOKUP("*Удмуртская*",[1]итого!$1:$1048576,COLUMN(BL58),0)</f>
        <v>366893</v>
      </c>
      <c r="CL57" s="7">
        <f>VLOOKUP("*Удмуртская*",[1]итого!$1:$1048576,COLUMN(BM58),0)</f>
        <v>373438</v>
      </c>
      <c r="CM57" s="7">
        <f>VLOOKUP("*Удмуртская*",[1]итого!$1:$1048576,COLUMN(BN58),0)</f>
        <v>381298</v>
      </c>
      <c r="CN57" s="7">
        <f>VLOOKUP("*Удмуртская*",[1]итого!$1:$1048576,COLUMN(BO58),0)</f>
        <v>392660</v>
      </c>
      <c r="CO57" s="7">
        <f>VLOOKUP("*Удмуртская*",[1]итого!$1:$1048576,COLUMN(BP58),0)</f>
        <v>395622</v>
      </c>
      <c r="CP57" s="7">
        <f>VLOOKUP("*Удмуртская*",[1]итого!$1:$1048576,COLUMN(BQ58),0)</f>
        <v>400768</v>
      </c>
      <c r="CQ57" s="7">
        <f>VLOOKUP("*Удмуртская*",[1]итого!$1:$1048576,COLUMN(BR58),0)</f>
        <v>404409</v>
      </c>
      <c r="CR57" s="7">
        <f>VLOOKUP("*Удмуртская*",[1]итого!$1:$1048576,COLUMN(BS58),0)</f>
        <v>406208</v>
      </c>
      <c r="CS57" s="7">
        <f>VLOOKUP("*Удмуртская*",[1]итого!$1:$1048576,COLUMN(BT58),0)</f>
        <v>400556</v>
      </c>
      <c r="CT57" s="7">
        <f>VLOOKUP("*Удмуртская*",[1]итого!$1:$1048576,COLUMN(BU58),0)</f>
        <v>397428</v>
      </c>
      <c r="CU57" s="7">
        <f>VLOOKUP("*Удмуртская*",[1]итого!$1:$1048576,COLUMN(BV58),0)</f>
        <v>394257</v>
      </c>
      <c r="CV57" s="7">
        <f>VLOOKUP("*Удмуртская*",[1]итого!$1:$1048576,COLUMN(BW58),0)</f>
        <v>393365</v>
      </c>
      <c r="CW57" s="7">
        <f>VLOOKUP("*Удмуртская*",[1]итого!$1:$1048576,COLUMN(BX58),0)</f>
        <v>394213</v>
      </c>
      <c r="CX57" s="7">
        <f>VLOOKUP("*Удмуртская*",[1]итого!$1:$1048576,COLUMN(BY58),0)</f>
        <v>395794</v>
      </c>
      <c r="CY57" s="7">
        <f>VLOOKUP("*Удмуртская*",[1]итого!$1:$1048576,COLUMN(BZ58),0)</f>
        <v>398010</v>
      </c>
      <c r="CZ57" s="7">
        <f>VLOOKUP("*Удмуртская*",[1]итого!$1:$1048576,COLUMN(CA58),0)</f>
        <v>400280</v>
      </c>
      <c r="DA57" s="7">
        <f>VLOOKUP("*Удмуртская*",[1]итого!$1:$1048576,COLUMN(CB58),0)</f>
        <v>401006</v>
      </c>
      <c r="DB57" s="7">
        <f>VLOOKUP("*Удмуртская*",[1]итого!$1:$1048576,COLUMN(CC58),0)</f>
        <v>406343</v>
      </c>
      <c r="DC57" s="7">
        <f>VLOOKUP("*Удмуртская*",[1]итого!$1:$1048576,COLUMN(CD58),0)</f>
        <v>410368</v>
      </c>
      <c r="DD57" s="7">
        <f>VLOOKUP("*Удмуртская*",[1]итого!$1:$1048576,COLUMN(CE58),0)</f>
        <v>416437</v>
      </c>
      <c r="DE57" s="7">
        <f>VLOOKUP("*Удмуртская*",[1]итого!$1:$1048576,COLUMN(CF58),0)</f>
        <v>420849</v>
      </c>
      <c r="DF57" s="7">
        <f>VLOOKUP("*Удмуртская*",[1]итого!$1:$1048576,COLUMN(CG58),0)</f>
        <v>427482</v>
      </c>
    </row>
    <row r="58" spans="1:110" ht="17.25" customHeight="1" x14ac:dyDescent="0.25">
      <c r="A58" s="8" t="s">
        <v>54</v>
      </c>
      <c r="B58" s="7">
        <v>81249.418999999994</v>
      </c>
      <c r="C58" s="7">
        <v>80972.441999999995</v>
      </c>
      <c r="D58" s="7">
        <v>80783.607000000004</v>
      </c>
      <c r="E58" s="7">
        <v>81668.841</v>
      </c>
      <c r="F58" s="7">
        <v>82782.294999999998</v>
      </c>
      <c r="G58" s="7">
        <v>83263.357999999993</v>
      </c>
      <c r="H58" s="7">
        <v>84266.281000000003</v>
      </c>
      <c r="I58" s="7">
        <v>85418.012000000002</v>
      </c>
      <c r="J58" s="7">
        <v>87008.922999999995</v>
      </c>
      <c r="K58" s="7">
        <v>88475.930999999997</v>
      </c>
      <c r="L58" s="7">
        <v>89805.64</v>
      </c>
      <c r="M58" s="7">
        <v>91573.752999999997</v>
      </c>
      <c r="N58" s="7">
        <v>93698.691999999995</v>
      </c>
      <c r="O58" s="7">
        <v>94995.097999999998</v>
      </c>
      <c r="P58" s="7">
        <v>96221.157000000007</v>
      </c>
      <c r="Q58" s="7">
        <v>97943.680999999997</v>
      </c>
      <c r="R58" s="7">
        <v>99611.188999999998</v>
      </c>
      <c r="S58" s="7">
        <v>101286.23699999999</v>
      </c>
      <c r="T58" s="7">
        <v>102960.368</v>
      </c>
      <c r="U58" s="7">
        <v>104679.97199999999</v>
      </c>
      <c r="V58" s="7">
        <v>107094.321</v>
      </c>
      <c r="W58" s="7">
        <v>109243.674</v>
      </c>
      <c r="X58" s="7">
        <v>111388.96799999999</v>
      </c>
      <c r="Y58" s="7">
        <v>113953.561</v>
      </c>
      <c r="Z58" s="7">
        <v>115515.602</v>
      </c>
      <c r="AA58" s="7">
        <f>VLOOKUP("*Чувашская*",[1]итого!$1:$1048576,COLUMN(B59),0)</f>
        <v>116115</v>
      </c>
      <c r="AB58" s="7">
        <f>VLOOKUP("*Чувашская*",[1]итого!$1:$1048576,COLUMN(C59),0)</f>
        <v>117388</v>
      </c>
      <c r="AC58" s="7">
        <f>VLOOKUP("*Чувашская*",[1]итого!$1:$1048576,COLUMN(D59),0)</f>
        <v>119273</v>
      </c>
      <c r="AD58" s="7">
        <f>VLOOKUP("*Чувашская*",[1]итого!$1:$1048576,COLUMN(E59),0)</f>
        <v>121508</v>
      </c>
      <c r="AE58" s="7">
        <f>VLOOKUP("*Чувашская*",[1]итого!$1:$1048576,COLUMN(F59),0)</f>
        <v>123126</v>
      </c>
      <c r="AF58" s="7">
        <f>VLOOKUP("*Чувашская*",[1]итого!$1:$1048576,COLUMN(G59),0)</f>
        <v>124343</v>
      </c>
      <c r="AG58" s="7">
        <f>VLOOKUP("*Чувашская*",[1]итого!$1:$1048576,COLUMN(H59),0)</f>
        <v>125525</v>
      </c>
      <c r="AH58" s="7">
        <f>VLOOKUP("*Чувашская*",[1]итого!$1:$1048576,COLUMN(I59),0)</f>
        <v>127380</v>
      </c>
      <c r="AI58" s="7">
        <f>VLOOKUP("*Чувашская*",[1]итого!$1:$1048576,COLUMN(J59),0)</f>
        <v>129275</v>
      </c>
      <c r="AJ58" s="7">
        <f>VLOOKUP("*Чувашская*",[1]итого!$1:$1048576,COLUMN(K59),0)</f>
        <v>129653</v>
      </c>
      <c r="AK58" s="7">
        <f>VLOOKUP("*Чувашская*",[1]итого!$1:$1048576,COLUMN(L59),0)</f>
        <v>129797</v>
      </c>
      <c r="AL58" s="7">
        <f>VLOOKUP("*Чувашская*",[1]итого!$1:$1048576,COLUMN(M59),0)</f>
        <v>131051</v>
      </c>
      <c r="AM58" s="7">
        <f>VLOOKUP("*Чувашская*",[1]итого!$1:$1048576,COLUMN(N59),0)</f>
        <v>131991</v>
      </c>
      <c r="AN58" s="7">
        <f>VLOOKUP("*Чувашская*",[1]итого!$1:$1048576,COLUMN(O59),0)</f>
        <v>133255</v>
      </c>
      <c r="AO58" s="7">
        <f>VLOOKUP("*Чувашская*",[1]итого!$1:$1048576,COLUMN(P59),0)</f>
        <v>135189</v>
      </c>
      <c r="AP58" s="7">
        <f>VLOOKUP("*Чувашская*",[1]итого!$1:$1048576,COLUMN(Q59),0)</f>
        <v>134214</v>
      </c>
      <c r="AQ58" s="7">
        <f>VLOOKUP("*Чувашская*",[1]итого!$1:$1048576,COLUMN(R59),0)</f>
        <v>134362</v>
      </c>
      <c r="AR58" s="7">
        <f>VLOOKUP("*Чувашская*",[1]итого!$1:$1048576,COLUMN(S59),0)</f>
        <v>135513</v>
      </c>
      <c r="AS58" s="7">
        <f>VLOOKUP("*Чувашская*",[1]итого!$1:$1048576,COLUMN(T59),0)</f>
        <v>137427</v>
      </c>
      <c r="AT58" s="7">
        <f>VLOOKUP("*Чувашская*",[1]итого!$1:$1048576,COLUMN(U59),0)</f>
        <v>140084</v>
      </c>
      <c r="AU58" s="7">
        <f>VLOOKUP("*Чувашская*",[1]итого!$1:$1048576,COLUMN(V59),0)</f>
        <v>143075</v>
      </c>
      <c r="AV58" s="7">
        <f>VLOOKUP("*Чувашская*",[1]итого!$1:$1048576,COLUMN(W59),0)</f>
        <v>146093</v>
      </c>
      <c r="AW58" s="7">
        <f>VLOOKUP("*Чувашская*",[1]итого!$1:$1048576,COLUMN(X59),0)</f>
        <v>147422</v>
      </c>
      <c r="AX58" s="7">
        <f>VLOOKUP("*Чувашская*",[1]итого!$1:$1048576,COLUMN(Y59),0)</f>
        <v>149471</v>
      </c>
      <c r="AY58" s="7">
        <f>VLOOKUP("*Чувашская*",[1]итого!$1:$1048576,COLUMN(Z59),0)</f>
        <v>150245</v>
      </c>
      <c r="AZ58" s="7">
        <f>VLOOKUP("*Чувашская*",[1]итого!$1:$1048576,COLUMN(AA59),0)</f>
        <v>152253</v>
      </c>
      <c r="BA58" s="7">
        <f>VLOOKUP("*Чувашская*",[1]итого!$1:$1048576,COLUMN(AB59),0)</f>
        <v>154846</v>
      </c>
      <c r="BB58" s="7">
        <f>VLOOKUP("*Чувашская*",[1]итого!$1:$1048576,COLUMN(AC59),0)</f>
        <v>157980</v>
      </c>
      <c r="BC58" s="7">
        <f>VLOOKUP("*Чувашская*",[1]итого!$1:$1048576,COLUMN(AD59),0)</f>
        <v>160830</v>
      </c>
      <c r="BD58" s="7">
        <f>VLOOKUP("*Чувашская*",[1]итого!$1:$1048576,COLUMN(AE59),0)</f>
        <v>164049</v>
      </c>
      <c r="BE58" s="7">
        <f>VLOOKUP("*Чувашская*",[1]итого!$1:$1048576,COLUMN(AF59),0)</f>
        <v>166899</v>
      </c>
      <c r="BF58" s="7">
        <f>VLOOKUP("*Чувашская*",[1]итого!$1:$1048576,COLUMN(AG59),0)</f>
        <v>169741</v>
      </c>
      <c r="BG58" s="7">
        <f>VLOOKUP("*Чувашская*",[1]итого!$1:$1048576,COLUMN(AH59),0)</f>
        <v>172014</v>
      </c>
      <c r="BH58" s="7">
        <f>VLOOKUP("*Чувашская*",[1]итого!$1:$1048576,COLUMN(AI59),0)</f>
        <v>174799</v>
      </c>
      <c r="BI58" s="7">
        <f>VLOOKUP("*Чувашская*",[1]итого!$1:$1048576,COLUMN(AJ59),0)</f>
        <v>176091</v>
      </c>
      <c r="BJ58" s="7">
        <f>VLOOKUP("*Чувашская*",[1]итого!$1:$1048576,COLUMN(AK59),0)</f>
        <v>177546</v>
      </c>
      <c r="BK58" s="7">
        <f>VLOOKUP("*Чувашская*",[1]итого!$1:$1048576,COLUMN(AL59),0)</f>
        <v>178695</v>
      </c>
      <c r="BL58" s="7">
        <f>VLOOKUP("*Чувашская*",[1]итого!$1:$1048576,COLUMN(AM59),0)</f>
        <v>181208</v>
      </c>
      <c r="BM58" s="7">
        <f>VLOOKUP("*Чувашская*",[1]итого!$1:$1048576,COLUMN(AN59),0)</f>
        <v>181543</v>
      </c>
      <c r="BN58" s="7">
        <f>VLOOKUP("*Чувашская*",[1]итого!$1:$1048576,COLUMN(AO59),0)</f>
        <v>179751</v>
      </c>
      <c r="BO58" s="7">
        <f>VLOOKUP("*Чувашская*",[1]итого!$1:$1048576,COLUMN(AP59),0)</f>
        <v>178629</v>
      </c>
      <c r="BP58" s="7">
        <f>VLOOKUP("*Чувашская*",[1]итого!$1:$1048576,COLUMN(AQ59),0)</f>
        <v>178704</v>
      </c>
      <c r="BQ58" s="7">
        <f>VLOOKUP("*Чувашская*",[1]итого!$1:$1048576,COLUMN(AR59),0)</f>
        <v>180015</v>
      </c>
      <c r="BR58" s="7">
        <f>VLOOKUP("*Чувашская*",[1]итого!$1:$1048576,COLUMN(AS59),0)</f>
        <v>181644</v>
      </c>
      <c r="BS58" s="7">
        <f>VLOOKUP("*Чувашская*",[1]итого!$1:$1048576,COLUMN(AT59),0)</f>
        <v>184202</v>
      </c>
      <c r="BT58" s="7">
        <f>VLOOKUP("*Чувашская*",[1]итого!$1:$1048576,COLUMN(AU59),0)</f>
        <v>186227</v>
      </c>
      <c r="BU58" s="7">
        <f>VLOOKUP("*Чувашская*",[1]итого!$1:$1048576,COLUMN(AV59),0)</f>
        <v>188197</v>
      </c>
      <c r="BV58" s="7">
        <f>VLOOKUP("*Чувашская*",[1]итого!$1:$1048576,COLUMN(AW59),0)</f>
        <v>191562</v>
      </c>
      <c r="BW58" s="7">
        <f>VLOOKUP("*Чувашская*",[1]итого!$1:$1048576,COLUMN(AX59),0)</f>
        <v>192571</v>
      </c>
      <c r="BX58" s="7">
        <f>VLOOKUP("*Чувашская*",[1]итого!$1:$1048576,COLUMN(AY59),0)</f>
        <v>194728</v>
      </c>
      <c r="BY58" s="7">
        <f>VLOOKUP("*Чувашская*",[1]итого!$1:$1048576,COLUMN(AZ59),0)</f>
        <v>198759</v>
      </c>
      <c r="BZ58" s="7">
        <f>VLOOKUP("*Чувашская*",[1]итого!$1:$1048576,COLUMN(BA59),0)</f>
        <v>203003</v>
      </c>
      <c r="CA58" s="7">
        <f>VLOOKUP("*Чувашская*",[1]итого!$1:$1048576,COLUMN(BB59),0)</f>
        <v>206546</v>
      </c>
      <c r="CB58" s="7">
        <f>VLOOKUP("*Чувашская*",[1]итого!$1:$1048576,COLUMN(BC59),0)</f>
        <v>210876</v>
      </c>
      <c r="CC58" s="7">
        <f>VLOOKUP("*Чувашская*",[1]итого!$1:$1048576,COLUMN(BD59),0)</f>
        <v>215682</v>
      </c>
      <c r="CD58" s="7">
        <f>VLOOKUP("*Чувашская*",[1]итого!$1:$1048576,COLUMN(BE59),0)</f>
        <v>224126</v>
      </c>
      <c r="CE58" s="7">
        <f>VLOOKUP("*Чувашская*",[1]итого!$1:$1048576,COLUMN(BF59),0)</f>
        <v>232175</v>
      </c>
      <c r="CF58" s="7">
        <f>VLOOKUP("*Чувашская*",[1]итого!$1:$1048576,COLUMN(BG59),0)</f>
        <v>237772</v>
      </c>
      <c r="CG58" s="7">
        <f>VLOOKUP("*Чувашская*",[1]итого!$1:$1048576,COLUMN(BH59),0)</f>
        <v>241490</v>
      </c>
      <c r="CH58" s="7">
        <f>VLOOKUP("*Чувашская*",[1]итого!$1:$1048576,COLUMN(BI59),0)</f>
        <v>242359</v>
      </c>
      <c r="CI58" s="7">
        <f>VLOOKUP("*Чувашская*",[1]итого!$1:$1048576,COLUMN(BJ59),0)</f>
        <v>243749</v>
      </c>
      <c r="CJ58" s="7">
        <f>VLOOKUP("*Чувашская*",[1]итого!$1:$1048576,COLUMN(BK59),0)</f>
        <v>245797</v>
      </c>
      <c r="CK58" s="7">
        <f>VLOOKUP("*Чувашская*",[1]итого!$1:$1048576,COLUMN(BL59),0)</f>
        <v>250268</v>
      </c>
      <c r="CL58" s="7">
        <f>VLOOKUP("*Чувашская*",[1]итого!$1:$1048576,COLUMN(BM59),0)</f>
        <v>253717</v>
      </c>
      <c r="CM58" s="7">
        <f>VLOOKUP("*Чувашская*",[1]итого!$1:$1048576,COLUMN(BN59),0)</f>
        <v>257822</v>
      </c>
      <c r="CN58" s="7">
        <f>VLOOKUP("*Чувашская*",[1]итого!$1:$1048576,COLUMN(BO59),0)</f>
        <v>264182</v>
      </c>
      <c r="CO58" s="7">
        <f>VLOOKUP("*Чувашская*",[1]итого!$1:$1048576,COLUMN(BP59),0)</f>
        <v>264239</v>
      </c>
      <c r="CP58" s="7">
        <f>VLOOKUP("*Чувашская*",[1]итого!$1:$1048576,COLUMN(BQ59),0)</f>
        <v>266570</v>
      </c>
      <c r="CQ58" s="7">
        <f>VLOOKUP("*Чувашская*",[1]итого!$1:$1048576,COLUMN(BR59),0)</f>
        <v>267834</v>
      </c>
      <c r="CR58" s="7">
        <f>VLOOKUP("*Чувашская*",[1]итого!$1:$1048576,COLUMN(BS59),0)</f>
        <v>268110</v>
      </c>
      <c r="CS58" s="7">
        <f>VLOOKUP("*Чувашская*",[1]итого!$1:$1048576,COLUMN(BT59),0)</f>
        <v>260369</v>
      </c>
      <c r="CT58" s="7">
        <f>VLOOKUP("*Чувашская*",[1]итого!$1:$1048576,COLUMN(BU59),0)</f>
        <v>256680</v>
      </c>
      <c r="CU58" s="7">
        <f>VLOOKUP("*Чувашская*",[1]итого!$1:$1048576,COLUMN(BV59),0)</f>
        <v>249040</v>
      </c>
      <c r="CV58" s="7">
        <f>VLOOKUP("*Чувашская*",[1]итого!$1:$1048576,COLUMN(BW59),0)</f>
        <v>248202</v>
      </c>
      <c r="CW58" s="7">
        <f>VLOOKUP("*Чувашская*",[1]итого!$1:$1048576,COLUMN(BX59),0)</f>
        <v>247994</v>
      </c>
      <c r="CX58" s="7">
        <f>VLOOKUP("*Чувашская*",[1]итого!$1:$1048576,COLUMN(BY59),0)</f>
        <v>248702</v>
      </c>
      <c r="CY58" s="7">
        <f>VLOOKUP("*Чувашская*",[1]итого!$1:$1048576,COLUMN(BZ59),0)</f>
        <v>249812</v>
      </c>
      <c r="CZ58" s="7">
        <f>VLOOKUP("*Чувашская*",[1]итого!$1:$1048576,COLUMN(CA59),0)</f>
        <v>249676</v>
      </c>
      <c r="DA58" s="7">
        <f>VLOOKUP("*Чувашская*",[1]итого!$1:$1048576,COLUMN(CB59),0)</f>
        <v>249347</v>
      </c>
      <c r="DB58" s="7">
        <f>VLOOKUP("*Чувашская*",[1]итого!$1:$1048576,COLUMN(CC59),0)</f>
        <v>252023</v>
      </c>
      <c r="DC58" s="7">
        <f>VLOOKUP("*Чувашская*",[1]итого!$1:$1048576,COLUMN(CD59),0)</f>
        <v>254122</v>
      </c>
      <c r="DD58" s="7">
        <f>VLOOKUP("*Чувашская*",[1]итого!$1:$1048576,COLUMN(CE59),0)</f>
        <v>257646</v>
      </c>
      <c r="DE58" s="7">
        <f>VLOOKUP("*Чувашская*",[1]итого!$1:$1048576,COLUMN(CF59),0)</f>
        <v>260792</v>
      </c>
      <c r="DF58" s="7">
        <f>VLOOKUP("*Чувашская*",[1]итого!$1:$1048576,COLUMN(CG59),0)</f>
        <v>263753</v>
      </c>
    </row>
    <row r="59" spans="1:110" x14ac:dyDescent="0.25">
      <c r="A59" s="8" t="s">
        <v>55</v>
      </c>
      <c r="B59" s="7">
        <v>208207.859</v>
      </c>
      <c r="C59" s="7">
        <v>207214.89300000001</v>
      </c>
      <c r="D59" s="7">
        <v>207125.03700000001</v>
      </c>
      <c r="E59" s="7">
        <v>209161.17600000001</v>
      </c>
      <c r="F59" s="7">
        <v>211201.601</v>
      </c>
      <c r="G59" s="7">
        <v>212901.55799999999</v>
      </c>
      <c r="H59" s="7">
        <v>214915.25399999999</v>
      </c>
      <c r="I59" s="7">
        <v>217262.75</v>
      </c>
      <c r="J59" s="7">
        <v>220697.63399999999</v>
      </c>
      <c r="K59" s="7">
        <v>223010.902</v>
      </c>
      <c r="L59" s="7">
        <v>225933.777</v>
      </c>
      <c r="M59" s="7">
        <v>229335.277</v>
      </c>
      <c r="N59" s="7">
        <v>232441.32500000001</v>
      </c>
      <c r="O59" s="7">
        <v>233491.33799999999</v>
      </c>
      <c r="P59" s="7">
        <v>235280.435</v>
      </c>
      <c r="Q59" s="7">
        <v>238314.45</v>
      </c>
      <c r="R59" s="7">
        <v>242237.92</v>
      </c>
      <c r="S59" s="7">
        <v>246249.99299999999</v>
      </c>
      <c r="T59" s="7">
        <v>250639.08499999999</v>
      </c>
      <c r="U59" s="7">
        <v>255105.57699999999</v>
      </c>
      <c r="V59" s="7">
        <v>260196.49600000001</v>
      </c>
      <c r="W59" s="7">
        <v>265074.087</v>
      </c>
      <c r="X59" s="7">
        <v>268493.94699999999</v>
      </c>
      <c r="Y59" s="7">
        <v>273655.94199999998</v>
      </c>
      <c r="Z59" s="7">
        <v>275327.80699999997</v>
      </c>
      <c r="AA59" s="7">
        <f>VLOOKUP("*Пермский*",[1]итого!$1:$1048576,COLUMN(B60),0)</f>
        <v>277594</v>
      </c>
      <c r="AB59" s="7">
        <f>VLOOKUP("*Пермский*",[1]итого!$1:$1048576,COLUMN(C60),0)</f>
        <v>280304</v>
      </c>
      <c r="AC59" s="7">
        <f>VLOOKUP("*Пермский*",[1]итого!$1:$1048576,COLUMN(D60),0)</f>
        <v>284927</v>
      </c>
      <c r="AD59" s="7">
        <f>VLOOKUP("*Пермский*",[1]итого!$1:$1048576,COLUMN(E60),0)</f>
        <v>290476</v>
      </c>
      <c r="AE59" s="7">
        <f>VLOOKUP("*Пермский*",[1]итого!$1:$1048576,COLUMN(F60),0)</f>
        <v>294557</v>
      </c>
      <c r="AF59" s="7">
        <f>VLOOKUP("*Пермский*",[1]итого!$1:$1048576,COLUMN(G60),0)</f>
        <v>297620</v>
      </c>
      <c r="AG59" s="7">
        <f>VLOOKUP("*Пермский*",[1]итого!$1:$1048576,COLUMN(H60),0)</f>
        <v>300462</v>
      </c>
      <c r="AH59" s="7">
        <f>VLOOKUP("*Пермский*",[1]итого!$1:$1048576,COLUMN(I60),0)</f>
        <v>305368</v>
      </c>
      <c r="AI59" s="7">
        <f>VLOOKUP("*Пермский*",[1]итого!$1:$1048576,COLUMN(J60),0)</f>
        <v>310090</v>
      </c>
      <c r="AJ59" s="7">
        <f>VLOOKUP("*Пермский*",[1]итого!$1:$1048576,COLUMN(K60),0)</f>
        <v>311618</v>
      </c>
      <c r="AK59" s="7">
        <f>VLOOKUP("*Пермский*",[1]итого!$1:$1048576,COLUMN(L60),0)</f>
        <v>315196</v>
      </c>
      <c r="AL59" s="7">
        <f>VLOOKUP("*Пермский*",[1]итого!$1:$1048576,COLUMN(M60),0)</f>
        <v>317886</v>
      </c>
      <c r="AM59" s="7">
        <f>VLOOKUP("*Пермский*",[1]итого!$1:$1048576,COLUMN(N60),0)</f>
        <v>319864</v>
      </c>
      <c r="AN59" s="7">
        <f>VLOOKUP("*Пермский*",[1]итого!$1:$1048576,COLUMN(O60),0)</f>
        <v>323221</v>
      </c>
      <c r="AO59" s="7">
        <f>VLOOKUP("*Пермский*",[1]итого!$1:$1048576,COLUMN(P60),0)</f>
        <v>328140</v>
      </c>
      <c r="AP59" s="7">
        <f>VLOOKUP("*Пермский*",[1]итого!$1:$1048576,COLUMN(Q60),0)</f>
        <v>325384</v>
      </c>
      <c r="AQ59" s="7">
        <f>VLOOKUP("*Пермский*",[1]итого!$1:$1048576,COLUMN(R60),0)</f>
        <v>326113</v>
      </c>
      <c r="AR59" s="7">
        <f>VLOOKUP("*Пермский*",[1]итого!$1:$1048576,COLUMN(S60),0)</f>
        <v>329101</v>
      </c>
      <c r="AS59" s="7">
        <f>VLOOKUP("*Пермский*",[1]итого!$1:$1048576,COLUMN(T60),0)</f>
        <v>334010</v>
      </c>
      <c r="AT59" s="7">
        <f>VLOOKUP("*Пермский*",[1]итого!$1:$1048576,COLUMN(U60),0)</f>
        <v>340200</v>
      </c>
      <c r="AU59" s="7">
        <f>VLOOKUP("*Пермский*",[1]итого!$1:$1048576,COLUMN(V60),0)</f>
        <v>346423</v>
      </c>
      <c r="AV59" s="7">
        <f>VLOOKUP("*Пермский*",[1]итого!$1:$1048576,COLUMN(W60),0)</f>
        <v>352459</v>
      </c>
      <c r="AW59" s="7">
        <f>VLOOKUP("*Пермский*",[1]итого!$1:$1048576,COLUMN(X60),0)</f>
        <v>353967</v>
      </c>
      <c r="AX59" s="7">
        <f>VLOOKUP("*Пермский*",[1]итого!$1:$1048576,COLUMN(Y60),0)</f>
        <v>356222</v>
      </c>
      <c r="AY59" s="7">
        <f>VLOOKUP("*Пермский*",[1]итого!$1:$1048576,COLUMN(Z60),0)</f>
        <v>357963</v>
      </c>
      <c r="AZ59" s="7">
        <f>VLOOKUP("*Пермский*",[1]итого!$1:$1048576,COLUMN(AA60),0)</f>
        <v>362328</v>
      </c>
      <c r="BA59" s="7">
        <f>VLOOKUP("*Пермский*",[1]итого!$1:$1048576,COLUMN(AB60),0)</f>
        <v>369250</v>
      </c>
      <c r="BB59" s="7">
        <f>VLOOKUP("*Пермский*",[1]итого!$1:$1048576,COLUMN(AC60),0)</f>
        <v>376266</v>
      </c>
      <c r="BC59" s="7">
        <f>VLOOKUP("*Пермский*",[1]итого!$1:$1048576,COLUMN(AD60),0)</f>
        <v>383127</v>
      </c>
      <c r="BD59" s="7">
        <f>VLOOKUP("*Пермский*",[1]итого!$1:$1048576,COLUMN(AE60),0)</f>
        <v>391353</v>
      </c>
      <c r="BE59" s="7">
        <f>VLOOKUP("*Пермский*",[1]итого!$1:$1048576,COLUMN(AF60),0)</f>
        <v>398030</v>
      </c>
      <c r="BF59" s="7">
        <f>VLOOKUP("*Пермский*",[1]итого!$1:$1048576,COLUMN(AG60),0)</f>
        <v>404635</v>
      </c>
      <c r="BG59" s="7">
        <f>VLOOKUP("*Пермский*",[1]итого!$1:$1048576,COLUMN(AH60),0)</f>
        <v>409793</v>
      </c>
      <c r="BH59" s="7">
        <f>VLOOKUP("*Пермский*",[1]итого!$1:$1048576,COLUMN(AI60),0)</f>
        <v>414879</v>
      </c>
      <c r="BI59" s="7">
        <f>VLOOKUP("*Пермский*",[1]итого!$1:$1048576,COLUMN(AJ60),0)</f>
        <v>419564</v>
      </c>
      <c r="BJ59" s="7">
        <f>VLOOKUP("*Пермский*",[1]итого!$1:$1048576,COLUMN(AK60),0)</f>
        <v>421338</v>
      </c>
      <c r="BK59" s="7">
        <f>VLOOKUP("*Пермский*",[1]итого!$1:$1048576,COLUMN(AL60),0)</f>
        <v>424502</v>
      </c>
      <c r="BL59" s="7">
        <f>VLOOKUP("*Пермский*",[1]итого!$1:$1048576,COLUMN(AM60),0)</f>
        <v>430429</v>
      </c>
      <c r="BM59" s="7">
        <f>VLOOKUP("*Пермский*",[1]итого!$1:$1048576,COLUMN(AN60),0)</f>
        <v>430409</v>
      </c>
      <c r="BN59" s="7">
        <f>VLOOKUP("*Пермский*",[1]итого!$1:$1048576,COLUMN(AO60),0)</f>
        <v>426061</v>
      </c>
      <c r="BO59" s="7">
        <f>VLOOKUP("*Пермский*",[1]итого!$1:$1048576,COLUMN(AP60),0)</f>
        <v>423653</v>
      </c>
      <c r="BP59" s="7">
        <f>VLOOKUP("*Пермский*",[1]итого!$1:$1048576,COLUMN(AQ60),0)</f>
        <v>423961</v>
      </c>
      <c r="BQ59" s="7">
        <f>VLOOKUP("*Пермский*",[1]итого!$1:$1048576,COLUMN(AR60),0)</f>
        <v>427283</v>
      </c>
      <c r="BR59" s="7">
        <f>VLOOKUP("*Пермский*",[1]итого!$1:$1048576,COLUMN(AS60),0)</f>
        <v>431900</v>
      </c>
      <c r="BS59" s="7">
        <f>VLOOKUP("*Пермский*",[1]итого!$1:$1048576,COLUMN(AT60),0)</f>
        <v>438050</v>
      </c>
      <c r="BT59" s="7">
        <f>VLOOKUP("*Пермский*",[1]итого!$1:$1048576,COLUMN(AU60),0)</f>
        <v>442861</v>
      </c>
      <c r="BU59" s="7">
        <f>VLOOKUP("*Пермский*",[1]итого!$1:$1048576,COLUMN(AV60),0)</f>
        <v>448295</v>
      </c>
      <c r="BV59" s="7">
        <f>VLOOKUP("*Пермский*",[1]итого!$1:$1048576,COLUMN(AW60),0)</f>
        <v>454244</v>
      </c>
      <c r="BW59" s="7">
        <f>VLOOKUP("*Пермский*",[1]итого!$1:$1048576,COLUMN(AX60),0)</f>
        <v>456882</v>
      </c>
      <c r="BX59" s="7">
        <f>VLOOKUP("*Пермский*",[1]итого!$1:$1048576,COLUMN(AY60),0)</f>
        <v>461715</v>
      </c>
      <c r="BY59" s="7">
        <f>VLOOKUP("*Пермский*",[1]итого!$1:$1048576,COLUMN(AZ60),0)</f>
        <v>470012</v>
      </c>
      <c r="BZ59" s="7">
        <f>VLOOKUP("*Пермский*",[1]итого!$1:$1048576,COLUMN(BA60),0)</f>
        <v>478902</v>
      </c>
      <c r="CA59" s="7">
        <f>VLOOKUP("*Пермский*",[1]итого!$1:$1048576,COLUMN(BB60),0)</f>
        <v>488896</v>
      </c>
      <c r="CB59" s="7">
        <f>VLOOKUP("*Пермский*",[1]итого!$1:$1048576,COLUMN(BC60),0)</f>
        <v>499762</v>
      </c>
      <c r="CC59" s="7">
        <f>VLOOKUP("*Пермский*",[1]итого!$1:$1048576,COLUMN(BD60),0)</f>
        <v>508730</v>
      </c>
      <c r="CD59" s="7">
        <f>VLOOKUP("*Пермский*",[1]итого!$1:$1048576,COLUMN(BE60),0)</f>
        <v>525621</v>
      </c>
      <c r="CE59" s="7">
        <f>VLOOKUP("*Пермский*",[1]итого!$1:$1048576,COLUMN(BF60),0)</f>
        <v>542477</v>
      </c>
      <c r="CF59" s="7">
        <f>VLOOKUP("*Пермский*",[1]итого!$1:$1048576,COLUMN(BG60),0)</f>
        <v>553996</v>
      </c>
      <c r="CG59" s="7">
        <f>VLOOKUP("*Пермский*",[1]итого!$1:$1048576,COLUMN(BH60),0)</f>
        <v>561559</v>
      </c>
      <c r="CH59" s="7">
        <f>VLOOKUP("*Пермский*",[1]итого!$1:$1048576,COLUMN(BI60),0)</f>
        <v>562072</v>
      </c>
      <c r="CI59" s="7">
        <f>VLOOKUP("*Пермский*",[1]итого!$1:$1048576,COLUMN(BJ60),0)</f>
        <v>566427</v>
      </c>
      <c r="CJ59" s="7">
        <f>VLOOKUP("*Пермский*",[1]итого!$1:$1048576,COLUMN(BK60),0)</f>
        <v>571806</v>
      </c>
      <c r="CK59" s="7">
        <f>VLOOKUP("*Пермский*",[1]итого!$1:$1048576,COLUMN(BL60),0)</f>
        <v>581529</v>
      </c>
      <c r="CL59" s="7">
        <f>VLOOKUP("*Пермский*",[1]итого!$1:$1048576,COLUMN(BM60),0)</f>
        <v>589459</v>
      </c>
      <c r="CM59" s="7">
        <f>VLOOKUP("*Пермский*",[1]итого!$1:$1048576,COLUMN(BN60),0)</f>
        <v>599068</v>
      </c>
      <c r="CN59" s="7">
        <f>VLOOKUP("*Пермский*",[1]итого!$1:$1048576,COLUMN(BO60),0)</f>
        <v>614247</v>
      </c>
      <c r="CO59" s="7">
        <f>VLOOKUP("*Пермский*",[1]итого!$1:$1048576,COLUMN(BP60),0)</f>
        <v>617083</v>
      </c>
      <c r="CP59" s="7">
        <f>VLOOKUP("*Пермский*",[1]итого!$1:$1048576,COLUMN(BQ60),0)</f>
        <v>623833</v>
      </c>
      <c r="CQ59" s="7">
        <f>VLOOKUP("*Пермский*",[1]итого!$1:$1048576,COLUMN(BR60),0)</f>
        <v>623440</v>
      </c>
      <c r="CR59" s="7">
        <f>VLOOKUP("*Пермский*",[1]итого!$1:$1048576,COLUMN(BS60),0)</f>
        <v>623906</v>
      </c>
      <c r="CS59" s="7">
        <f>VLOOKUP("*Пермский*",[1]итого!$1:$1048576,COLUMN(BT60),0)</f>
        <v>608046</v>
      </c>
      <c r="CT59" s="7">
        <f>VLOOKUP("*Пермский*",[1]итого!$1:$1048576,COLUMN(BU60),0)</f>
        <v>598527</v>
      </c>
      <c r="CU59" s="7">
        <f>VLOOKUP("*Пермский*",[1]итого!$1:$1048576,COLUMN(BV60),0)</f>
        <v>594223</v>
      </c>
      <c r="CV59" s="7">
        <f>VLOOKUP("*Пермский*",[1]итого!$1:$1048576,COLUMN(BW60),0)</f>
        <v>591998</v>
      </c>
      <c r="CW59" s="7">
        <f>VLOOKUP("*Пермский*",[1]итого!$1:$1048576,COLUMN(BX60),0)</f>
        <v>591962</v>
      </c>
      <c r="CX59" s="7">
        <f>VLOOKUP("*Пермский*",[1]итого!$1:$1048576,COLUMN(BY60),0)</f>
        <v>592895</v>
      </c>
      <c r="CY59" s="7">
        <f>VLOOKUP("*Пермский*",[1]итого!$1:$1048576,COLUMN(BZ60),0)</f>
        <v>595707</v>
      </c>
      <c r="CZ59" s="7">
        <f>VLOOKUP("*Пермский*",[1]итого!$1:$1048576,COLUMN(CA60),0)</f>
        <v>596408</v>
      </c>
      <c r="DA59" s="7">
        <f>VLOOKUP("*Пермский*",[1]итого!$1:$1048576,COLUMN(CB60),0)</f>
        <v>597022</v>
      </c>
      <c r="DB59" s="7">
        <f>VLOOKUP("*Пермский*",[1]итого!$1:$1048576,COLUMN(CC60),0)</f>
        <v>604527</v>
      </c>
      <c r="DC59" s="7">
        <f>VLOOKUP("*Пермский*",[1]итого!$1:$1048576,COLUMN(CD60),0)</f>
        <v>609587</v>
      </c>
      <c r="DD59" s="7">
        <f>VLOOKUP("*Пермский*",[1]итого!$1:$1048576,COLUMN(CE60),0)</f>
        <v>617304</v>
      </c>
      <c r="DE59" s="7">
        <f>VLOOKUP("*Пермский*",[1]итого!$1:$1048576,COLUMN(CF60),0)</f>
        <v>621995</v>
      </c>
      <c r="DF59" s="7">
        <f>VLOOKUP("*Пермский*",[1]итого!$1:$1048576,COLUMN(CG60),0)</f>
        <v>626884</v>
      </c>
    </row>
    <row r="60" spans="1:110" x14ac:dyDescent="0.25">
      <c r="A60" s="8" t="s">
        <v>56</v>
      </c>
      <c r="B60" s="7">
        <v>79100.437999999995</v>
      </c>
      <c r="C60" s="7">
        <v>79049.781000000003</v>
      </c>
      <c r="D60" s="7">
        <v>79270.376999999993</v>
      </c>
      <c r="E60" s="7">
        <v>80328.115000000005</v>
      </c>
      <c r="F60" s="7">
        <v>81402.885999999999</v>
      </c>
      <c r="G60" s="7">
        <v>81735.179000000004</v>
      </c>
      <c r="H60" s="7">
        <v>82859.095000000001</v>
      </c>
      <c r="I60" s="7">
        <v>84049.474000000002</v>
      </c>
      <c r="J60" s="7">
        <v>85683.073999999993</v>
      </c>
      <c r="K60" s="7">
        <v>86907.146999999997</v>
      </c>
      <c r="L60" s="7">
        <v>88174.134999999995</v>
      </c>
      <c r="M60" s="7">
        <v>89765.369000000006</v>
      </c>
      <c r="N60" s="7">
        <v>91298.63</v>
      </c>
      <c r="O60" s="7">
        <v>92266.678</v>
      </c>
      <c r="P60" s="7">
        <v>93083.459000000003</v>
      </c>
      <c r="Q60" s="7">
        <v>94501.701000000001</v>
      </c>
      <c r="R60" s="7">
        <v>96319.108999999997</v>
      </c>
      <c r="S60" s="7">
        <v>98244.659</v>
      </c>
      <c r="T60" s="7">
        <v>99931.35</v>
      </c>
      <c r="U60" s="7">
        <v>101826.322</v>
      </c>
      <c r="V60" s="7">
        <v>104008.738</v>
      </c>
      <c r="W60" s="7">
        <v>106130.61599999999</v>
      </c>
      <c r="X60" s="7">
        <v>108163.23699999999</v>
      </c>
      <c r="Y60" s="7">
        <v>110612.751</v>
      </c>
      <c r="Z60" s="7">
        <v>111100.105</v>
      </c>
      <c r="AA60" s="7">
        <f>VLOOKUP("*Кировская*",[1]итого!$1:$1048576,COLUMN(B61),0)</f>
        <v>111802</v>
      </c>
      <c r="AB60" s="7">
        <f>VLOOKUP("*Кировская*",[1]итого!$1:$1048576,COLUMN(C61),0)</f>
        <v>112911</v>
      </c>
      <c r="AC60" s="7">
        <f>VLOOKUP("*Кировская*",[1]итого!$1:$1048576,COLUMN(D61),0)</f>
        <v>114940</v>
      </c>
      <c r="AD60" s="7">
        <f>VLOOKUP("*Кировская*",[1]итого!$1:$1048576,COLUMN(E61),0)</f>
        <v>117048</v>
      </c>
      <c r="AE60" s="7">
        <f>VLOOKUP("*Кировская*",[1]итого!$1:$1048576,COLUMN(F61),0)</f>
        <v>118887</v>
      </c>
      <c r="AF60" s="7">
        <f>VLOOKUP("*Кировская*",[1]итого!$1:$1048576,COLUMN(G61),0)</f>
        <v>120104</v>
      </c>
      <c r="AG60" s="7">
        <f>VLOOKUP("*Кировская*",[1]итого!$1:$1048576,COLUMN(H61),0)</f>
        <v>120416</v>
      </c>
      <c r="AH60" s="7">
        <f>VLOOKUP("*Кировская*",[1]итого!$1:$1048576,COLUMN(I61),0)</f>
        <v>122526</v>
      </c>
      <c r="AI60" s="7">
        <f>VLOOKUP("*Кировская*",[1]итого!$1:$1048576,COLUMN(J61),0)</f>
        <v>124426</v>
      </c>
      <c r="AJ60" s="7">
        <f>VLOOKUP("*Кировская*",[1]итого!$1:$1048576,COLUMN(K61),0)</f>
        <v>124687</v>
      </c>
      <c r="AK60" s="7">
        <f>VLOOKUP("*Кировская*",[1]итого!$1:$1048576,COLUMN(L61),0)</f>
        <v>125973</v>
      </c>
      <c r="AL60" s="7">
        <f>VLOOKUP("*Кировская*",[1]итого!$1:$1048576,COLUMN(M61),0)</f>
        <v>127044</v>
      </c>
      <c r="AM60" s="7">
        <f>VLOOKUP("*Кировская*",[1]итого!$1:$1048576,COLUMN(N61),0)</f>
        <v>127916</v>
      </c>
      <c r="AN60" s="7">
        <f>VLOOKUP("*Кировская*",[1]итого!$1:$1048576,COLUMN(O61),0)</f>
        <v>129157</v>
      </c>
      <c r="AO60" s="7">
        <f>VLOOKUP("*Кировская*",[1]итого!$1:$1048576,COLUMN(P61),0)</f>
        <v>130753</v>
      </c>
      <c r="AP60" s="7">
        <f>VLOOKUP("*Кировская*",[1]итого!$1:$1048576,COLUMN(Q61),0)</f>
        <v>130259</v>
      </c>
      <c r="AQ60" s="7">
        <f>VLOOKUP("*Кировская*",[1]итого!$1:$1048576,COLUMN(R61),0)</f>
        <v>130738</v>
      </c>
      <c r="AR60" s="7">
        <f>VLOOKUP("*Кировская*",[1]итого!$1:$1048576,COLUMN(S61),0)</f>
        <v>132054</v>
      </c>
      <c r="AS60" s="7">
        <f>VLOOKUP("*Кировская*",[1]итого!$1:$1048576,COLUMN(T61),0)</f>
        <v>133977</v>
      </c>
      <c r="AT60" s="7">
        <f>VLOOKUP("*Кировская*",[1]итого!$1:$1048576,COLUMN(U61),0)</f>
        <v>136406</v>
      </c>
      <c r="AU60" s="7">
        <f>VLOOKUP("*Кировская*",[1]итого!$1:$1048576,COLUMN(V61),0)</f>
        <v>138784</v>
      </c>
      <c r="AV60" s="7">
        <f>VLOOKUP("*Кировская*",[1]итого!$1:$1048576,COLUMN(W61),0)</f>
        <v>141646</v>
      </c>
      <c r="AW60" s="7">
        <f>VLOOKUP("*Кировская*",[1]итого!$1:$1048576,COLUMN(X61),0)</f>
        <v>141690</v>
      </c>
      <c r="AX60" s="7">
        <f>VLOOKUP("*Кировская*",[1]итого!$1:$1048576,COLUMN(Y61),0)</f>
        <v>142879</v>
      </c>
      <c r="AY60" s="7">
        <f>VLOOKUP("*Кировская*",[1]итого!$1:$1048576,COLUMN(Z61),0)</f>
        <v>143540</v>
      </c>
      <c r="AZ60" s="7">
        <f>VLOOKUP("*Кировская*",[1]итого!$1:$1048576,COLUMN(AA61),0)</f>
        <v>145156</v>
      </c>
      <c r="BA60" s="7">
        <f>VLOOKUP("*Кировская*",[1]итого!$1:$1048576,COLUMN(AB61),0)</f>
        <v>147807</v>
      </c>
      <c r="BB60" s="7">
        <f>VLOOKUP("*Кировская*",[1]итого!$1:$1048576,COLUMN(AC61),0)</f>
        <v>150813</v>
      </c>
      <c r="BC60" s="7">
        <f>VLOOKUP("*Кировская*",[1]итого!$1:$1048576,COLUMN(AD61),0)</f>
        <v>153618</v>
      </c>
      <c r="BD60" s="7">
        <f>VLOOKUP("*Кировская*",[1]итого!$1:$1048576,COLUMN(AE61),0)</f>
        <v>156814</v>
      </c>
      <c r="BE60" s="7">
        <f>VLOOKUP("*Кировская*",[1]итого!$1:$1048576,COLUMN(AF61),0)</f>
        <v>159147</v>
      </c>
      <c r="BF60" s="7">
        <f>VLOOKUP("*Кировская*",[1]итого!$1:$1048576,COLUMN(AG61),0)</f>
        <v>161857</v>
      </c>
      <c r="BG60" s="7">
        <f>VLOOKUP("*Кировская*",[1]итого!$1:$1048576,COLUMN(AH61),0)</f>
        <v>164023</v>
      </c>
      <c r="BH60" s="7">
        <f>VLOOKUP("*Кировская*",[1]итого!$1:$1048576,COLUMN(AI61),0)</f>
        <v>166238</v>
      </c>
      <c r="BI60" s="7">
        <f>VLOOKUP("*Кировская*",[1]итого!$1:$1048576,COLUMN(AJ61),0)</f>
        <v>165083</v>
      </c>
      <c r="BJ60" s="7">
        <f>VLOOKUP("*Кировская*",[1]итого!$1:$1048576,COLUMN(AK61),0)</f>
        <v>167394</v>
      </c>
      <c r="BK60" s="7">
        <f>VLOOKUP("*Кировская*",[1]итого!$1:$1048576,COLUMN(AL61),0)</f>
        <v>168319</v>
      </c>
      <c r="BL60" s="7">
        <f>VLOOKUP("*Кировская*",[1]итого!$1:$1048576,COLUMN(AM61),0)</f>
        <v>170168</v>
      </c>
      <c r="BM60" s="7">
        <f>VLOOKUP("*Кировская*",[1]итого!$1:$1048576,COLUMN(AN61),0)</f>
        <v>169983</v>
      </c>
      <c r="BN60" s="7">
        <f>VLOOKUP("*Кировская*",[1]итого!$1:$1048576,COLUMN(AO61),0)</f>
        <v>168217</v>
      </c>
      <c r="BO60" s="7">
        <f>VLOOKUP("*Кировская*",[1]итого!$1:$1048576,COLUMN(AP61),0)</f>
        <v>167136</v>
      </c>
      <c r="BP60" s="7">
        <f>VLOOKUP("*Кировская*",[1]итого!$1:$1048576,COLUMN(AQ61),0)</f>
        <v>167311</v>
      </c>
      <c r="BQ60" s="7">
        <f>VLOOKUP("*Кировская*",[1]итого!$1:$1048576,COLUMN(AR61),0)</f>
        <v>168385</v>
      </c>
      <c r="BR60" s="7">
        <f>VLOOKUP("*Кировская*",[1]итого!$1:$1048576,COLUMN(AS61),0)</f>
        <v>169923</v>
      </c>
      <c r="BS60" s="7">
        <f>VLOOKUP("*Кировская*",[1]итого!$1:$1048576,COLUMN(AT61),0)</f>
        <v>172233</v>
      </c>
      <c r="BT60" s="7">
        <f>VLOOKUP("*Кировская*",[1]итого!$1:$1048576,COLUMN(AU61),0)</f>
        <v>173913</v>
      </c>
      <c r="BU60" s="7">
        <f>VLOOKUP("*Кировская*",[1]итого!$1:$1048576,COLUMN(AV61),0)</f>
        <v>175669</v>
      </c>
      <c r="BV60" s="7">
        <f>VLOOKUP("*Кировская*",[1]итого!$1:$1048576,COLUMN(AW61),0)</f>
        <v>178825</v>
      </c>
      <c r="BW60" s="7">
        <f>VLOOKUP("*Кировская*",[1]итого!$1:$1048576,COLUMN(AX61),0)</f>
        <v>179832</v>
      </c>
      <c r="BX60" s="7">
        <f>VLOOKUP("*Кировская*",[1]итого!$1:$1048576,COLUMN(AY61),0)</f>
        <v>181578</v>
      </c>
      <c r="BY60" s="7">
        <f>VLOOKUP("*Кировская*",[1]итого!$1:$1048576,COLUMN(AZ61),0)</f>
        <v>184222</v>
      </c>
      <c r="BZ60" s="7">
        <f>VLOOKUP("*Кировская*",[1]итого!$1:$1048576,COLUMN(BA61),0)</f>
        <v>187633</v>
      </c>
      <c r="CA60" s="7">
        <f>VLOOKUP("*Кировская*",[1]итого!$1:$1048576,COLUMN(BB61),0)</f>
        <v>191207</v>
      </c>
      <c r="CB60" s="7">
        <f>VLOOKUP("*Кировская*",[1]итого!$1:$1048576,COLUMN(BC61),0)</f>
        <v>195006</v>
      </c>
      <c r="CC60" s="7">
        <f>VLOOKUP("*Кировская*",[1]итого!$1:$1048576,COLUMN(BD61),0)</f>
        <v>198714</v>
      </c>
      <c r="CD60" s="7">
        <f>VLOOKUP("*Кировская*",[1]итого!$1:$1048576,COLUMN(BE61),0)</f>
        <v>205264</v>
      </c>
      <c r="CE60" s="7">
        <f>VLOOKUP("*Кировская*",[1]итого!$1:$1048576,COLUMN(BF61),0)</f>
        <v>211028</v>
      </c>
      <c r="CF60" s="7">
        <f>VLOOKUP("*Кировская*",[1]итого!$1:$1048576,COLUMN(BG61),0)</f>
        <v>214935</v>
      </c>
      <c r="CG60" s="7">
        <f>VLOOKUP("*Кировская*",[1]итого!$1:$1048576,COLUMN(BH61),0)</f>
        <v>217092</v>
      </c>
      <c r="CH60" s="7">
        <f>VLOOKUP("*Кировская*",[1]итого!$1:$1048576,COLUMN(BI61),0)</f>
        <v>217166</v>
      </c>
      <c r="CI60" s="7">
        <f>VLOOKUP("*Кировская*",[1]итого!$1:$1048576,COLUMN(BJ61),0)</f>
        <v>218229</v>
      </c>
      <c r="CJ60" s="7">
        <f>VLOOKUP("*Кировская*",[1]итого!$1:$1048576,COLUMN(BK61),0)</f>
        <v>219871</v>
      </c>
      <c r="CK60" s="7">
        <f>VLOOKUP("*Кировская*",[1]итого!$1:$1048576,COLUMN(BL61),0)</f>
        <v>223072</v>
      </c>
      <c r="CL60" s="7">
        <f>VLOOKUP("*Кировская*",[1]итого!$1:$1048576,COLUMN(BM61),0)</f>
        <v>226367</v>
      </c>
      <c r="CM60" s="7">
        <f>VLOOKUP("*Кировская*",[1]итого!$1:$1048576,COLUMN(BN61),0)</f>
        <v>230035</v>
      </c>
      <c r="CN60" s="7">
        <f>VLOOKUP("*Кировская*",[1]итого!$1:$1048576,COLUMN(BO61),0)</f>
        <v>235175</v>
      </c>
      <c r="CO60" s="7">
        <f>VLOOKUP("*Кировская*",[1]итого!$1:$1048576,COLUMN(BP61),0)</f>
        <v>235260</v>
      </c>
      <c r="CP60" s="7">
        <f>VLOOKUP("*Кировская*",[1]итого!$1:$1048576,COLUMN(BQ61),0)</f>
        <v>237985</v>
      </c>
      <c r="CQ60" s="7">
        <f>VLOOKUP("*Кировская*",[1]итого!$1:$1048576,COLUMN(BR61),0)</f>
        <v>238622</v>
      </c>
      <c r="CR60" s="7">
        <f>VLOOKUP("*Кировская*",[1]итого!$1:$1048576,COLUMN(BS61),0)</f>
        <v>239862</v>
      </c>
      <c r="CS60" s="7">
        <f>VLOOKUP("*Кировская*",[1]итого!$1:$1048576,COLUMN(BT61),0)</f>
        <v>232922</v>
      </c>
      <c r="CT60" s="7">
        <f>VLOOKUP("*Кировская*",[1]итого!$1:$1048576,COLUMN(BU61),0)</f>
        <v>229992</v>
      </c>
      <c r="CU60" s="7">
        <f>VLOOKUP("*Кировская*",[1]итого!$1:$1048576,COLUMN(BV61),0)</f>
        <v>227593</v>
      </c>
      <c r="CV60" s="7">
        <f>VLOOKUP("*Кировская*",[1]итого!$1:$1048576,COLUMN(BW61),0)</f>
        <v>226787</v>
      </c>
      <c r="CW60" s="7">
        <f>VLOOKUP("*Кировская*",[1]итого!$1:$1048576,COLUMN(BX61),0)</f>
        <v>226282</v>
      </c>
      <c r="CX60" s="7">
        <f>VLOOKUP("*Кировская*",[1]итого!$1:$1048576,COLUMN(BY61),0)</f>
        <v>226585</v>
      </c>
      <c r="CY60" s="7">
        <f>VLOOKUP("*Кировская*",[1]итого!$1:$1048576,COLUMN(BZ61),0)</f>
        <v>227370</v>
      </c>
      <c r="CZ60" s="7">
        <f>VLOOKUP("*Кировская*",[1]итого!$1:$1048576,COLUMN(CA61),0)</f>
        <v>227393</v>
      </c>
      <c r="DA60" s="7">
        <f>VLOOKUP("*Кировская*",[1]итого!$1:$1048576,COLUMN(CB61),0)</f>
        <v>227203</v>
      </c>
      <c r="DB60" s="7">
        <f>VLOOKUP("*Кировская*",[1]итого!$1:$1048576,COLUMN(CC61),0)</f>
        <v>229432</v>
      </c>
      <c r="DC60" s="7">
        <f>VLOOKUP("*Кировская*",[1]итого!$1:$1048576,COLUMN(CD61),0)</f>
        <v>230834</v>
      </c>
      <c r="DD60" s="7">
        <f>VLOOKUP("*Кировская*",[1]итого!$1:$1048576,COLUMN(CE61),0)</f>
        <v>232854</v>
      </c>
      <c r="DE60" s="7">
        <f>VLOOKUP("*Кировская*",[1]итого!$1:$1048576,COLUMN(CF61),0)</f>
        <v>234681</v>
      </c>
      <c r="DF60" s="7">
        <f>VLOOKUP("*Кировская*",[1]итого!$1:$1048576,COLUMN(CG61),0)</f>
        <v>236726</v>
      </c>
    </row>
    <row r="61" spans="1:110" x14ac:dyDescent="0.25">
      <c r="A61" s="8" t="s">
        <v>57</v>
      </c>
      <c r="B61" s="7">
        <v>207962.073</v>
      </c>
      <c r="C61" s="7">
        <v>207466.51</v>
      </c>
      <c r="D61" s="7">
        <v>207435.976</v>
      </c>
      <c r="E61" s="7">
        <v>209693.17300000001</v>
      </c>
      <c r="F61" s="7">
        <v>212253.549</v>
      </c>
      <c r="G61" s="7">
        <v>213191.9</v>
      </c>
      <c r="H61" s="7">
        <v>215631.10800000001</v>
      </c>
      <c r="I61" s="7">
        <v>218629.61600000001</v>
      </c>
      <c r="J61" s="7">
        <v>222446.48199999999</v>
      </c>
      <c r="K61" s="7">
        <v>225689.774</v>
      </c>
      <c r="L61" s="7">
        <v>228670.81899999999</v>
      </c>
      <c r="M61" s="7">
        <v>232613.56700000001</v>
      </c>
      <c r="N61" s="7">
        <v>236285.261</v>
      </c>
      <c r="O61" s="7">
        <v>237751.43900000001</v>
      </c>
      <c r="P61" s="7">
        <v>240030.53899999999</v>
      </c>
      <c r="Q61" s="7">
        <v>243686.38</v>
      </c>
      <c r="R61" s="7">
        <v>248470.467</v>
      </c>
      <c r="S61" s="7">
        <v>253126.641</v>
      </c>
      <c r="T61" s="7">
        <v>257512.30600000001</v>
      </c>
      <c r="U61" s="7">
        <v>261820.799</v>
      </c>
      <c r="V61" s="7">
        <v>267408.30200000003</v>
      </c>
      <c r="W61" s="7">
        <v>272599.59399999998</v>
      </c>
      <c r="X61" s="7">
        <v>276476.78700000001</v>
      </c>
      <c r="Y61" s="7">
        <v>282337.15000000002</v>
      </c>
      <c r="Z61" s="7">
        <v>284961.34899999999</v>
      </c>
      <c r="AA61" s="7">
        <f>VLOOKUP("*Нижегородская*",[1]итого!$1:$1048576,COLUMN(B62),0)</f>
        <v>287073</v>
      </c>
      <c r="AB61" s="7">
        <f>VLOOKUP("*Нижегородская*",[1]итого!$1:$1048576,COLUMN(C62),0)</f>
        <v>289954</v>
      </c>
      <c r="AC61" s="7">
        <f>VLOOKUP("*Нижегородская*",[1]итого!$1:$1048576,COLUMN(D62),0)</f>
        <v>293860</v>
      </c>
      <c r="AD61" s="7">
        <f>VLOOKUP("*Нижегородская*",[1]итого!$1:$1048576,COLUMN(E62),0)</f>
        <v>299589</v>
      </c>
      <c r="AE61" s="7">
        <f>VLOOKUP("*Нижегородская*",[1]итого!$1:$1048576,COLUMN(F62),0)</f>
        <v>303343</v>
      </c>
      <c r="AF61" s="7">
        <f>VLOOKUP("*Нижегородская*",[1]итого!$1:$1048576,COLUMN(G62),0)</f>
        <v>306800</v>
      </c>
      <c r="AG61" s="7">
        <f>VLOOKUP("*Нижегородская*",[1]итого!$1:$1048576,COLUMN(H62),0)</f>
        <v>308343</v>
      </c>
      <c r="AH61" s="7">
        <f>VLOOKUP("*Нижегородская*",[1]итого!$1:$1048576,COLUMN(I62),0)</f>
        <v>313375</v>
      </c>
      <c r="AI61" s="7">
        <f>VLOOKUP("*Нижегородская*",[1]итого!$1:$1048576,COLUMN(J62),0)</f>
        <v>318394</v>
      </c>
      <c r="AJ61" s="7">
        <f>VLOOKUP("*Нижегородская*",[1]итого!$1:$1048576,COLUMN(K62),0)</f>
        <v>320082</v>
      </c>
      <c r="AK61" s="7">
        <f>VLOOKUP("*Нижегородская*",[1]итого!$1:$1048576,COLUMN(L62),0)</f>
        <v>323952</v>
      </c>
      <c r="AL61" s="7">
        <f>VLOOKUP("*Нижегородская*",[1]итого!$1:$1048576,COLUMN(M62),0)</f>
        <v>326888</v>
      </c>
      <c r="AM61" s="7">
        <f>VLOOKUP("*Нижегородская*",[1]итого!$1:$1048576,COLUMN(N62),0)</f>
        <v>328803</v>
      </c>
      <c r="AN61" s="7">
        <f>VLOOKUP("*Нижегородская*",[1]итого!$1:$1048576,COLUMN(O62),0)</f>
        <v>331946</v>
      </c>
      <c r="AO61" s="7">
        <f>VLOOKUP("*Нижегородская*",[1]итого!$1:$1048576,COLUMN(P62),0)</f>
        <v>336648</v>
      </c>
      <c r="AP61" s="7">
        <f>VLOOKUP("*Нижегородская*",[1]итого!$1:$1048576,COLUMN(Q62),0)</f>
        <v>333340</v>
      </c>
      <c r="AQ61" s="7">
        <f>VLOOKUP("*Нижегородская*",[1]итого!$1:$1048576,COLUMN(R62),0)</f>
        <v>333000</v>
      </c>
      <c r="AR61" s="7">
        <f>VLOOKUP("*Нижегородская*",[1]итого!$1:$1048576,COLUMN(S62),0)</f>
        <v>335821</v>
      </c>
      <c r="AS61" s="7">
        <f>VLOOKUP("*Нижегородская*",[1]итого!$1:$1048576,COLUMN(T62),0)</f>
        <v>340755</v>
      </c>
      <c r="AT61" s="7">
        <f>VLOOKUP("*Нижегородская*",[1]итого!$1:$1048576,COLUMN(U62),0)</f>
        <v>347139</v>
      </c>
      <c r="AU61" s="7">
        <f>VLOOKUP("*Нижегородская*",[1]итого!$1:$1048576,COLUMN(V62),0)</f>
        <v>353132</v>
      </c>
      <c r="AV61" s="7">
        <f>VLOOKUP("*Нижегородская*",[1]итого!$1:$1048576,COLUMN(W62),0)</f>
        <v>359123</v>
      </c>
      <c r="AW61" s="7">
        <f>VLOOKUP("*Нижегородская*",[1]итого!$1:$1048576,COLUMN(X62),0)</f>
        <v>360465</v>
      </c>
      <c r="AX61" s="7">
        <f>VLOOKUP("*Нижегородская*",[1]итого!$1:$1048576,COLUMN(Y62),0)</f>
        <v>362106</v>
      </c>
      <c r="AY61" s="7">
        <f>VLOOKUP("*Нижегородская*",[1]итого!$1:$1048576,COLUMN(Z62),0)</f>
        <v>363887</v>
      </c>
      <c r="AZ61" s="7">
        <f>VLOOKUP("*Нижегородская*",[1]итого!$1:$1048576,COLUMN(AA62),0)</f>
        <v>368355</v>
      </c>
      <c r="BA61" s="7">
        <f>VLOOKUP("*Нижегородская*",[1]итого!$1:$1048576,COLUMN(AB62),0)</f>
        <v>375293</v>
      </c>
      <c r="BB61" s="7">
        <f>VLOOKUP("*Нижегородская*",[1]итого!$1:$1048576,COLUMN(AC62),0)</f>
        <v>383005</v>
      </c>
      <c r="BC61" s="7">
        <f>VLOOKUP("*Нижегородская*",[1]итого!$1:$1048576,COLUMN(AD62),0)</f>
        <v>390683</v>
      </c>
      <c r="BD61" s="7">
        <f>VLOOKUP("*Нижегородская*",[1]итого!$1:$1048576,COLUMN(AE62),0)</f>
        <v>397354</v>
      </c>
      <c r="BE61" s="7">
        <f>VLOOKUP("*Нижегородская*",[1]итого!$1:$1048576,COLUMN(AF62),0)</f>
        <v>404532</v>
      </c>
      <c r="BF61" s="7">
        <f>VLOOKUP("*Нижегородская*",[1]итого!$1:$1048576,COLUMN(AG62),0)</f>
        <v>412099</v>
      </c>
      <c r="BG61" s="7">
        <f>VLOOKUP("*Нижегородская*",[1]итого!$1:$1048576,COLUMN(AH62),0)</f>
        <v>418345</v>
      </c>
      <c r="BH61" s="7">
        <f>VLOOKUP("*Нижегородская*",[1]итого!$1:$1048576,COLUMN(AI62),0)</f>
        <v>424901</v>
      </c>
      <c r="BI61" s="7">
        <f>VLOOKUP("*Нижегородская*",[1]итого!$1:$1048576,COLUMN(AJ62),0)</f>
        <v>426865</v>
      </c>
      <c r="BJ61" s="7">
        <f>VLOOKUP("*Нижегородская*",[1]итого!$1:$1048576,COLUMN(AK62),0)</f>
        <v>432086</v>
      </c>
      <c r="BK61" s="7">
        <f>VLOOKUP("*Нижегородская*",[1]итого!$1:$1048576,COLUMN(AL62),0)</f>
        <v>435909</v>
      </c>
      <c r="BL61" s="7">
        <f>VLOOKUP("*Нижегородская*",[1]итого!$1:$1048576,COLUMN(AM62),0)</f>
        <v>443397</v>
      </c>
      <c r="BM61" s="7">
        <f>VLOOKUP("*Нижегородская*",[1]итого!$1:$1048576,COLUMN(AN62),0)</f>
        <v>441947</v>
      </c>
      <c r="BN61" s="7">
        <f>VLOOKUP("*Нижегородская*",[1]итого!$1:$1048576,COLUMN(AO62),0)</f>
        <v>437310</v>
      </c>
      <c r="BO61" s="7">
        <f>VLOOKUP("*Нижегородская*",[1]итого!$1:$1048576,COLUMN(AP62),0)</f>
        <v>434732</v>
      </c>
      <c r="BP61" s="7">
        <f>VLOOKUP("*Нижегородская*",[1]итого!$1:$1048576,COLUMN(AQ62),0)</f>
        <v>435397</v>
      </c>
      <c r="BQ61" s="7">
        <f>VLOOKUP("*Нижегородская*",[1]итого!$1:$1048576,COLUMN(AR62),0)</f>
        <v>439092</v>
      </c>
      <c r="BR61" s="7">
        <f>VLOOKUP("*Нижегородская*",[1]итого!$1:$1048576,COLUMN(AS62),0)</f>
        <v>442113</v>
      </c>
      <c r="BS61" s="7">
        <f>VLOOKUP("*Нижегородская*",[1]итого!$1:$1048576,COLUMN(AT62),0)</f>
        <v>447585</v>
      </c>
      <c r="BT61" s="7">
        <f>VLOOKUP("*Нижегородская*",[1]итого!$1:$1048576,COLUMN(AU62),0)</f>
        <v>451638</v>
      </c>
      <c r="BU61" s="7">
        <f>VLOOKUP("*Нижегородская*",[1]итого!$1:$1048576,COLUMN(AV62),0)</f>
        <v>456480</v>
      </c>
      <c r="BV61" s="7">
        <f>VLOOKUP("*Нижегородская*",[1]итого!$1:$1048576,COLUMN(AW62),0)</f>
        <v>459742</v>
      </c>
      <c r="BW61" s="7">
        <f>VLOOKUP("*Нижегородская*",[1]итого!$1:$1048576,COLUMN(AX62),0)</f>
        <v>462445</v>
      </c>
      <c r="BX61" s="7">
        <f>VLOOKUP("*Нижегородская*",[1]итого!$1:$1048576,COLUMN(AY62),0)</f>
        <v>466759</v>
      </c>
      <c r="BY61" s="7">
        <f>VLOOKUP("*Нижегородская*",[1]итого!$1:$1048576,COLUMN(AZ62),0)</f>
        <v>475212</v>
      </c>
      <c r="BZ61" s="7">
        <f>VLOOKUP("*Нижегородская*",[1]итого!$1:$1048576,COLUMN(BA62),0)</f>
        <v>483999</v>
      </c>
      <c r="CA61" s="7">
        <f>VLOOKUP("*Нижегородская*",[1]итого!$1:$1048576,COLUMN(BB62),0)</f>
        <v>493248</v>
      </c>
      <c r="CB61" s="7">
        <f>VLOOKUP("*Нижегородская*",[1]итого!$1:$1048576,COLUMN(BC62),0)</f>
        <v>503988</v>
      </c>
      <c r="CC61" s="7">
        <f>VLOOKUP("*Нижегородская*",[1]итого!$1:$1048576,COLUMN(BD62),0)</f>
        <v>513854</v>
      </c>
      <c r="CD61" s="7">
        <f>VLOOKUP("*Нижегородская*",[1]итого!$1:$1048576,COLUMN(BE62),0)</f>
        <v>532402</v>
      </c>
      <c r="CE61" s="7">
        <f>VLOOKUP("*Нижегородская*",[1]итого!$1:$1048576,COLUMN(BF62),0)</f>
        <v>548905</v>
      </c>
      <c r="CF61" s="7">
        <f>VLOOKUP("*Нижегородская*",[1]итого!$1:$1048576,COLUMN(BG62),0)</f>
        <v>562174</v>
      </c>
      <c r="CG61" s="7">
        <f>VLOOKUP("*Нижегородская*",[1]итого!$1:$1048576,COLUMN(BH62),0)</f>
        <v>571349</v>
      </c>
      <c r="CH61" s="7">
        <f>VLOOKUP("*Нижегородская*",[1]итого!$1:$1048576,COLUMN(BI62),0)</f>
        <v>571085</v>
      </c>
      <c r="CI61" s="7">
        <f>VLOOKUP("*Нижегородская*",[1]итого!$1:$1048576,COLUMN(BJ62),0)</f>
        <v>575436</v>
      </c>
      <c r="CJ61" s="7">
        <f>VLOOKUP("*Нижегородская*",[1]итого!$1:$1048576,COLUMN(BK62),0)</f>
        <v>581221</v>
      </c>
      <c r="CK61" s="7">
        <f>VLOOKUP("*Нижегородская*",[1]итого!$1:$1048576,COLUMN(BL62),0)</f>
        <v>592042</v>
      </c>
      <c r="CL61" s="7">
        <f>VLOOKUP("*Нижегородская*",[1]итого!$1:$1048576,COLUMN(BM62),0)</f>
        <v>601004</v>
      </c>
      <c r="CM61" s="7">
        <f>VLOOKUP("*Нижегородская*",[1]итого!$1:$1048576,COLUMN(BN62),0)</f>
        <v>610335</v>
      </c>
      <c r="CN61" s="7">
        <f>VLOOKUP("*Нижегородская*",[1]итого!$1:$1048576,COLUMN(BO62),0)</f>
        <v>623283</v>
      </c>
      <c r="CO61" s="7">
        <f>VLOOKUP("*Нижегородская*",[1]итого!$1:$1048576,COLUMN(BP62),0)</f>
        <v>624377</v>
      </c>
      <c r="CP61" s="7">
        <f>VLOOKUP("*Нижегородская*",[1]итого!$1:$1048576,COLUMN(BQ62),0)</f>
        <v>632914</v>
      </c>
      <c r="CQ61" s="7">
        <f>VLOOKUP("*Нижегородская*",[1]итого!$1:$1048576,COLUMN(BR62),0)</f>
        <v>635359</v>
      </c>
      <c r="CR61" s="7">
        <f>VLOOKUP("*Нижегородская*",[1]итого!$1:$1048576,COLUMN(BS62),0)</f>
        <v>634003</v>
      </c>
      <c r="CS61" s="7">
        <f>VLOOKUP("*Нижегородская*",[1]итого!$1:$1048576,COLUMN(BT62),0)</f>
        <v>615990</v>
      </c>
      <c r="CT61" s="7">
        <f>VLOOKUP("*Нижегородская*",[1]итого!$1:$1048576,COLUMN(BU62),0)</f>
        <v>605545</v>
      </c>
      <c r="CU61" s="7">
        <f>VLOOKUP("*Нижегородская*",[1]итого!$1:$1048576,COLUMN(BV62),0)</f>
        <v>599759</v>
      </c>
      <c r="CV61" s="7">
        <f>VLOOKUP("*Нижегородская*",[1]итого!$1:$1048576,COLUMN(BW62),0)</f>
        <v>597184</v>
      </c>
      <c r="CW61" s="7">
        <f>VLOOKUP("*Нижегородская*",[1]итого!$1:$1048576,COLUMN(BX62),0)</f>
        <v>595586</v>
      </c>
      <c r="CX61" s="7">
        <f>VLOOKUP("*Нижегородская*",[1]итого!$1:$1048576,COLUMN(BY62),0)</f>
        <v>596169</v>
      </c>
      <c r="CY61" s="7">
        <f>VLOOKUP("*Нижегородская*",[1]итого!$1:$1048576,COLUMN(BZ62),0)</f>
        <v>597540</v>
      </c>
      <c r="CZ61" s="7">
        <f>VLOOKUP("*Нижегородская*",[1]итого!$1:$1048576,COLUMN(CA62),0)</f>
        <v>597901</v>
      </c>
      <c r="DA61" s="7">
        <f>VLOOKUP("*Нижегородская*",[1]итого!$1:$1048576,COLUMN(CB62),0)</f>
        <v>597218</v>
      </c>
      <c r="DB61" s="7">
        <f>VLOOKUP("*Нижегородская*",[1]итого!$1:$1048576,COLUMN(CC62),0)</f>
        <v>603803</v>
      </c>
      <c r="DC61" s="7">
        <f>VLOOKUP("*Нижегородская*",[1]итого!$1:$1048576,COLUMN(CD62),0)</f>
        <v>608670</v>
      </c>
      <c r="DD61" s="7">
        <f>VLOOKUP("*Нижегородская*",[1]итого!$1:$1048576,COLUMN(CE62),0)</f>
        <v>615981</v>
      </c>
      <c r="DE61" s="7">
        <f>VLOOKUP("*Нижегородская*",[1]итого!$1:$1048576,COLUMN(CF62),0)</f>
        <v>621002</v>
      </c>
      <c r="DF61" s="7">
        <f>VLOOKUP("*Нижегородская*",[1]итого!$1:$1048576,COLUMN(CG62),0)</f>
        <v>624197</v>
      </c>
    </row>
    <row r="62" spans="1:110" x14ac:dyDescent="0.25">
      <c r="A62" s="8" t="s">
        <v>58</v>
      </c>
      <c r="B62" s="7">
        <v>143407.38</v>
      </c>
      <c r="C62" s="7">
        <v>143350.829</v>
      </c>
      <c r="D62" s="7">
        <v>142801.57800000001</v>
      </c>
      <c r="E62" s="7">
        <v>143773.598</v>
      </c>
      <c r="F62" s="7">
        <v>145356.60399999999</v>
      </c>
      <c r="G62" s="7">
        <v>146841.28200000001</v>
      </c>
      <c r="H62" s="7">
        <v>148174.12</v>
      </c>
      <c r="I62" s="7">
        <v>150052.375</v>
      </c>
      <c r="J62" s="7">
        <v>152301.454</v>
      </c>
      <c r="K62" s="7">
        <v>154263.91500000001</v>
      </c>
      <c r="L62" s="7">
        <v>155776.72899999999</v>
      </c>
      <c r="M62" s="7">
        <v>157947.90299999999</v>
      </c>
      <c r="N62" s="7">
        <v>160266.29699999999</v>
      </c>
      <c r="O62" s="7">
        <v>161629.658</v>
      </c>
      <c r="P62" s="7">
        <v>162809.05100000001</v>
      </c>
      <c r="Q62" s="7">
        <v>164784.1</v>
      </c>
      <c r="R62" s="7">
        <v>167731.245</v>
      </c>
      <c r="S62" s="7">
        <v>170897.65900000001</v>
      </c>
      <c r="T62" s="7">
        <v>173832.70600000001</v>
      </c>
      <c r="U62" s="7">
        <v>177336.42600000001</v>
      </c>
      <c r="V62" s="7">
        <v>181235.76800000001</v>
      </c>
      <c r="W62" s="7">
        <v>184716.39300000001</v>
      </c>
      <c r="X62" s="7">
        <v>187503.49799999999</v>
      </c>
      <c r="Y62" s="7">
        <v>191511.685</v>
      </c>
      <c r="Z62" s="7">
        <v>193530.29699999999</v>
      </c>
      <c r="AA62" s="7">
        <f>VLOOKUP("*Оренбургская*",[1]итого!$1:$1048576,COLUMN(B63),0)</f>
        <v>194852</v>
      </c>
      <c r="AB62" s="7">
        <f>VLOOKUP("*Оренбургская*",[1]итого!$1:$1048576,COLUMN(C63),0)</f>
        <v>196577</v>
      </c>
      <c r="AC62" s="7">
        <f>VLOOKUP("*Оренбургская*",[1]итого!$1:$1048576,COLUMN(D63),0)</f>
        <v>199303</v>
      </c>
      <c r="AD62" s="7">
        <f>VLOOKUP("*Оренбургская*",[1]итого!$1:$1048576,COLUMN(E63),0)</f>
        <v>203360</v>
      </c>
      <c r="AE62" s="7">
        <f>VLOOKUP("*Оренбургская*",[1]итого!$1:$1048576,COLUMN(F63),0)</f>
        <v>206501</v>
      </c>
      <c r="AF62" s="7">
        <f>VLOOKUP("*Оренбургская*",[1]итого!$1:$1048576,COLUMN(G63),0)</f>
        <v>209219</v>
      </c>
      <c r="AG62" s="7">
        <f>VLOOKUP("*Оренбургская*",[1]итого!$1:$1048576,COLUMN(H63),0)</f>
        <v>211576</v>
      </c>
      <c r="AH62" s="7">
        <f>VLOOKUP("*Оренбургская*",[1]итого!$1:$1048576,COLUMN(I63),0)</f>
        <v>215249</v>
      </c>
      <c r="AI62" s="7">
        <f>VLOOKUP("*Оренбургская*",[1]итого!$1:$1048576,COLUMN(J63),0)</f>
        <v>218598</v>
      </c>
      <c r="AJ62" s="7">
        <f>VLOOKUP("*Оренбургская*",[1]итого!$1:$1048576,COLUMN(K63),0)</f>
        <v>220489</v>
      </c>
      <c r="AK62" s="7">
        <f>VLOOKUP("*Оренбургская*",[1]итого!$1:$1048576,COLUMN(L63),0)</f>
        <v>223246</v>
      </c>
      <c r="AL62" s="7">
        <f>VLOOKUP("*Оренбургская*",[1]итого!$1:$1048576,COLUMN(M63),0)</f>
        <v>225577</v>
      </c>
      <c r="AM62" s="7">
        <f>VLOOKUP("*Оренбургская*",[1]итого!$1:$1048576,COLUMN(N63),0)</f>
        <v>226320</v>
      </c>
      <c r="AN62" s="7">
        <f>VLOOKUP("*Оренбургская*",[1]итого!$1:$1048576,COLUMN(O63),0)</f>
        <v>228136</v>
      </c>
      <c r="AO62" s="7">
        <f>VLOOKUP("*Оренбургская*",[1]итого!$1:$1048576,COLUMN(P63),0)</f>
        <v>231402</v>
      </c>
      <c r="AP62" s="7">
        <f>VLOOKUP("*Оренбургская*",[1]итого!$1:$1048576,COLUMN(Q63),0)</f>
        <v>229979</v>
      </c>
      <c r="AQ62" s="7">
        <f>VLOOKUP("*Оренбургская*",[1]итого!$1:$1048576,COLUMN(R63),0)</f>
        <v>230861</v>
      </c>
      <c r="AR62" s="7">
        <f>VLOOKUP("*Оренбургская*",[1]итого!$1:$1048576,COLUMN(S63),0)</f>
        <v>233071</v>
      </c>
      <c r="AS62" s="7">
        <f>VLOOKUP("*Оренбургская*",[1]итого!$1:$1048576,COLUMN(T63),0)</f>
        <v>236647</v>
      </c>
      <c r="AT62" s="7">
        <f>VLOOKUP("*Оренбургская*",[1]итого!$1:$1048576,COLUMN(U63),0)</f>
        <v>241068</v>
      </c>
      <c r="AU62" s="7">
        <f>VLOOKUP("*Оренбургская*",[1]итого!$1:$1048576,COLUMN(V63),0)</f>
        <v>244954</v>
      </c>
      <c r="AV62" s="7">
        <f>VLOOKUP("*Оренбургская*",[1]итого!$1:$1048576,COLUMN(W63),0)</f>
        <v>249221</v>
      </c>
      <c r="AW62" s="7">
        <f>VLOOKUP("*Оренбургская*",[1]итого!$1:$1048576,COLUMN(X63),0)</f>
        <v>250138</v>
      </c>
      <c r="AX62" s="7">
        <f>VLOOKUP("*Оренбургская*",[1]итого!$1:$1048576,COLUMN(Y63),0)</f>
        <v>252195</v>
      </c>
      <c r="AY62" s="7">
        <f>VLOOKUP("*Оренбургская*",[1]итого!$1:$1048576,COLUMN(Z63),0)</f>
        <v>253504</v>
      </c>
      <c r="AZ62" s="7">
        <f>VLOOKUP("*Оренбургская*",[1]итого!$1:$1048576,COLUMN(AA63),0)</f>
        <v>256253</v>
      </c>
      <c r="BA62" s="7">
        <f>VLOOKUP("*Оренбургская*",[1]итого!$1:$1048576,COLUMN(AB63),0)</f>
        <v>260853</v>
      </c>
      <c r="BB62" s="7">
        <f>VLOOKUP("*Оренбургская*",[1]итого!$1:$1048576,COLUMN(AC63),0)</f>
        <v>266544</v>
      </c>
      <c r="BC62" s="7">
        <f>VLOOKUP("*Оренбургская*",[1]итого!$1:$1048576,COLUMN(AD63),0)</f>
        <v>271705</v>
      </c>
      <c r="BD62" s="7">
        <f>VLOOKUP("*Оренбургская*",[1]итого!$1:$1048576,COLUMN(AE63),0)</f>
        <v>277756</v>
      </c>
      <c r="BE62" s="7">
        <f>VLOOKUP("*Оренбургская*",[1]итого!$1:$1048576,COLUMN(AF63),0)</f>
        <v>282802</v>
      </c>
      <c r="BF62" s="7">
        <f>VLOOKUP("*Оренбургская*",[1]итого!$1:$1048576,COLUMN(AG63),0)</f>
        <v>288653</v>
      </c>
      <c r="BG62" s="7">
        <f>VLOOKUP("*Оренбургская*",[1]итого!$1:$1048576,COLUMN(AH63),0)</f>
        <v>292889</v>
      </c>
      <c r="BH62" s="7">
        <f>VLOOKUP("*Оренбургская*",[1]итого!$1:$1048576,COLUMN(AI63),0)</f>
        <v>297213</v>
      </c>
      <c r="BI62" s="7">
        <f>VLOOKUP("*Оренбургская*",[1]итого!$1:$1048576,COLUMN(AJ63),0)</f>
        <v>299374</v>
      </c>
      <c r="BJ62" s="7">
        <f>VLOOKUP("*Оренбургская*",[1]итого!$1:$1048576,COLUMN(AK63),0)</f>
        <v>303534</v>
      </c>
      <c r="BK62" s="7">
        <f>VLOOKUP("*Оренбургская*",[1]итого!$1:$1048576,COLUMN(AL63),0)</f>
        <v>305425</v>
      </c>
      <c r="BL62" s="7">
        <f>VLOOKUP("*Оренбургская*",[1]итого!$1:$1048576,COLUMN(AM63),0)</f>
        <v>309125</v>
      </c>
      <c r="BM62" s="7">
        <f>VLOOKUP("*Оренбургская*",[1]итого!$1:$1048576,COLUMN(AN63),0)</f>
        <v>309841</v>
      </c>
      <c r="BN62" s="7">
        <f>VLOOKUP("*Оренбургская*",[1]итого!$1:$1048576,COLUMN(AO63),0)</f>
        <v>307480</v>
      </c>
      <c r="BO62" s="7">
        <f>VLOOKUP("*Оренбургская*",[1]итого!$1:$1048576,COLUMN(AP63),0)</f>
        <v>305858</v>
      </c>
      <c r="BP62" s="7">
        <f>VLOOKUP("*Оренбургская*",[1]итого!$1:$1048576,COLUMN(AQ63),0)</f>
        <v>306523</v>
      </c>
      <c r="BQ62" s="7">
        <f>VLOOKUP("*Оренбургская*",[1]итого!$1:$1048576,COLUMN(AR63),0)</f>
        <v>309193</v>
      </c>
      <c r="BR62" s="7">
        <f>VLOOKUP("*Оренбургская*",[1]итого!$1:$1048576,COLUMN(AS63),0)</f>
        <v>312011</v>
      </c>
      <c r="BS62" s="7">
        <f>VLOOKUP("*Оренбургская*",[1]итого!$1:$1048576,COLUMN(AT63),0)</f>
        <v>316746</v>
      </c>
      <c r="BT62" s="7">
        <f>VLOOKUP("*Оренбургская*",[1]итого!$1:$1048576,COLUMN(AU63),0)</f>
        <v>320895</v>
      </c>
      <c r="BU62" s="7">
        <f>VLOOKUP("*Оренбургская*",[1]итого!$1:$1048576,COLUMN(AV63),0)</f>
        <v>324394</v>
      </c>
      <c r="BV62" s="7">
        <f>VLOOKUP("*Оренбургская*",[1]итого!$1:$1048576,COLUMN(AW63),0)</f>
        <v>328863</v>
      </c>
      <c r="BW62" s="7">
        <f>VLOOKUP("*Оренбургская*",[1]итого!$1:$1048576,COLUMN(AX63),0)</f>
        <v>330220</v>
      </c>
      <c r="BX62" s="7">
        <f>VLOOKUP("*Оренбургская*",[1]итого!$1:$1048576,COLUMN(AY63),0)</f>
        <v>332168</v>
      </c>
      <c r="BY62" s="7">
        <f>VLOOKUP("*Оренбургская*",[1]итого!$1:$1048576,COLUMN(AZ63),0)</f>
        <v>337412</v>
      </c>
      <c r="BZ62" s="7">
        <f>VLOOKUP("*Оренбургская*",[1]итого!$1:$1048576,COLUMN(BA63),0)</f>
        <v>343350</v>
      </c>
      <c r="CA62" s="7">
        <f>VLOOKUP("*Оренбургская*",[1]итого!$1:$1048576,COLUMN(BB63),0)</f>
        <v>349941</v>
      </c>
      <c r="CB62" s="7">
        <f>VLOOKUP("*Оренбургская*",[1]итого!$1:$1048576,COLUMN(BC63),0)</f>
        <v>357776</v>
      </c>
      <c r="CC62" s="7">
        <f>VLOOKUP("*Оренбургская*",[1]итого!$1:$1048576,COLUMN(BD63),0)</f>
        <v>364517</v>
      </c>
      <c r="CD62" s="7">
        <f>VLOOKUP("*Оренбургская*",[1]итого!$1:$1048576,COLUMN(BE63),0)</f>
        <v>376103</v>
      </c>
      <c r="CE62" s="7">
        <f>VLOOKUP("*Оренбургская*",[1]итого!$1:$1048576,COLUMN(BF63),0)</f>
        <v>387198</v>
      </c>
      <c r="CF62" s="7">
        <f>VLOOKUP("*Оренбургская*",[1]итого!$1:$1048576,COLUMN(BG63),0)</f>
        <v>396197</v>
      </c>
      <c r="CG62" s="7">
        <f>VLOOKUP("*Оренбургская*",[1]итого!$1:$1048576,COLUMN(BH63),0)</f>
        <v>401507</v>
      </c>
      <c r="CH62" s="7">
        <f>VLOOKUP("*Оренбургская*",[1]итого!$1:$1048576,COLUMN(BI63),0)</f>
        <v>401617</v>
      </c>
      <c r="CI62" s="7">
        <f>VLOOKUP("*Оренбургская*",[1]итого!$1:$1048576,COLUMN(BJ63),0)</f>
        <v>404253</v>
      </c>
      <c r="CJ62" s="7">
        <f>VLOOKUP("*Оренбургская*",[1]итого!$1:$1048576,COLUMN(BK63),0)</f>
        <v>406653</v>
      </c>
      <c r="CK62" s="7">
        <f>VLOOKUP("*Оренбургская*",[1]итого!$1:$1048576,COLUMN(BL63),0)</f>
        <v>412834</v>
      </c>
      <c r="CL62" s="7">
        <f>VLOOKUP("*Оренбургская*",[1]итого!$1:$1048576,COLUMN(BM63),0)</f>
        <v>417630</v>
      </c>
      <c r="CM62" s="7">
        <f>VLOOKUP("*Оренбургская*",[1]итого!$1:$1048576,COLUMN(BN63),0)</f>
        <v>423145</v>
      </c>
      <c r="CN62" s="7">
        <f>VLOOKUP("*Оренбургская*",[1]итого!$1:$1048576,COLUMN(BO63),0)</f>
        <v>432860</v>
      </c>
      <c r="CO62" s="7">
        <f>VLOOKUP("*Оренбургская*",[1]итого!$1:$1048576,COLUMN(BP63),0)</f>
        <v>434176</v>
      </c>
      <c r="CP62" s="7">
        <f>VLOOKUP("*Оренбургская*",[1]итого!$1:$1048576,COLUMN(BQ63),0)</f>
        <v>439317</v>
      </c>
      <c r="CQ62" s="7">
        <f>VLOOKUP("*Оренбургская*",[1]итого!$1:$1048576,COLUMN(BR63),0)</f>
        <v>441110</v>
      </c>
      <c r="CR62" s="7">
        <f>VLOOKUP("*Оренбургская*",[1]итого!$1:$1048576,COLUMN(BS63),0)</f>
        <v>442117</v>
      </c>
      <c r="CS62" s="7">
        <f>VLOOKUP("*Оренбургская*",[1]итого!$1:$1048576,COLUMN(BT63),0)</f>
        <v>427382</v>
      </c>
      <c r="CT62" s="7">
        <f>VLOOKUP("*Оренбургская*",[1]итого!$1:$1048576,COLUMN(BU63),0)</f>
        <v>421117</v>
      </c>
      <c r="CU62" s="7">
        <f>VLOOKUP("*Оренбургская*",[1]итого!$1:$1048576,COLUMN(BV63),0)</f>
        <v>410724</v>
      </c>
      <c r="CV62" s="7">
        <f>VLOOKUP("*Оренбургская*",[1]итого!$1:$1048576,COLUMN(BW63),0)</f>
        <v>408773</v>
      </c>
      <c r="CW62" s="7">
        <f>VLOOKUP("*Оренбургская*",[1]итого!$1:$1048576,COLUMN(BX63),0)</f>
        <v>407872</v>
      </c>
      <c r="CX62" s="7">
        <f>VLOOKUP("*Оренбургская*",[1]итого!$1:$1048576,COLUMN(BY63),0)</f>
        <v>408541</v>
      </c>
      <c r="CY62" s="7">
        <f>VLOOKUP("*Оренбургская*",[1]итого!$1:$1048576,COLUMN(BZ63),0)</f>
        <v>410230</v>
      </c>
      <c r="CZ62" s="7">
        <f>VLOOKUP("*Оренбургская*",[1]итого!$1:$1048576,COLUMN(CA63),0)</f>
        <v>409986</v>
      </c>
      <c r="DA62" s="7">
        <f>VLOOKUP("*Оренбургская*",[1]итого!$1:$1048576,COLUMN(CB63),0)</f>
        <v>408638</v>
      </c>
      <c r="DB62" s="7">
        <f>VLOOKUP("*Оренбургская*",[1]итого!$1:$1048576,COLUMN(CC63),0)</f>
        <v>413334</v>
      </c>
      <c r="DC62" s="7">
        <f>VLOOKUP("*Оренбургская*",[1]итого!$1:$1048576,COLUMN(CD63),0)</f>
        <v>416060</v>
      </c>
      <c r="DD62" s="7">
        <f>VLOOKUP("*Оренбургская*",[1]итого!$1:$1048576,COLUMN(CE63),0)</f>
        <v>420018</v>
      </c>
      <c r="DE62" s="7">
        <f>VLOOKUP("*Оренбургская*",[1]итого!$1:$1048576,COLUMN(CF63),0)</f>
        <v>422906</v>
      </c>
      <c r="DF62" s="7">
        <f>VLOOKUP("*Оренбургская*",[1]итого!$1:$1048576,COLUMN(CG63),0)</f>
        <v>425770</v>
      </c>
    </row>
    <row r="63" spans="1:110" x14ac:dyDescent="0.25">
      <c r="A63" s="8" t="s">
        <v>59</v>
      </c>
      <c r="B63" s="7">
        <v>73309.103000000003</v>
      </c>
      <c r="C63" s="7">
        <v>73919.043999999994</v>
      </c>
      <c r="D63" s="7">
        <v>72874.402000000002</v>
      </c>
      <c r="E63" s="7">
        <v>73684.653999999995</v>
      </c>
      <c r="F63" s="7">
        <v>74498.263000000006</v>
      </c>
      <c r="G63" s="7">
        <v>75074.403000000006</v>
      </c>
      <c r="H63" s="7">
        <v>75977.385999999999</v>
      </c>
      <c r="I63" s="7">
        <v>77089.066000000006</v>
      </c>
      <c r="J63" s="7">
        <v>78403.744999999995</v>
      </c>
      <c r="K63" s="7">
        <v>79481.606</v>
      </c>
      <c r="L63" s="7">
        <v>80379.725000000006</v>
      </c>
      <c r="M63" s="7">
        <v>81391.695999999996</v>
      </c>
      <c r="N63" s="7">
        <v>82688.123000000007</v>
      </c>
      <c r="O63" s="7">
        <v>83720.354000000007</v>
      </c>
      <c r="P63" s="7">
        <v>84510.414999999994</v>
      </c>
      <c r="Q63" s="7">
        <v>85915.226999999999</v>
      </c>
      <c r="R63" s="7">
        <v>87734.633000000002</v>
      </c>
      <c r="S63" s="7">
        <v>89695.176000000007</v>
      </c>
      <c r="T63" s="7">
        <v>91402.945000000007</v>
      </c>
      <c r="U63" s="7">
        <v>93265.076000000001</v>
      </c>
      <c r="V63" s="7">
        <v>95537.88</v>
      </c>
      <c r="W63" s="7">
        <v>97387.35</v>
      </c>
      <c r="X63" s="7">
        <v>98855.774999999994</v>
      </c>
      <c r="Y63" s="7">
        <v>101199.079</v>
      </c>
      <c r="Z63" s="7">
        <v>102048.18700000001</v>
      </c>
      <c r="AA63" s="7">
        <f>VLOOKUP("*Пензенская*",[1]итого!$1:$1048576,COLUMN(B64),0)</f>
        <v>102907</v>
      </c>
      <c r="AB63" s="7">
        <f>VLOOKUP("*Пензенская*",[1]итого!$1:$1048576,COLUMN(C64),0)</f>
        <v>104037</v>
      </c>
      <c r="AC63" s="7">
        <f>VLOOKUP("*Пензенская*",[1]итого!$1:$1048576,COLUMN(D64),0)</f>
        <v>105703</v>
      </c>
      <c r="AD63" s="7">
        <f>VLOOKUP("*Пензенская*",[1]итого!$1:$1048576,COLUMN(E64),0)</f>
        <v>107888</v>
      </c>
      <c r="AE63" s="7">
        <f>VLOOKUP("*Пензенская*",[1]итого!$1:$1048576,COLUMN(F64),0)</f>
        <v>109488</v>
      </c>
      <c r="AF63" s="7">
        <f>VLOOKUP("*Пензенская*",[1]итого!$1:$1048576,COLUMN(G64),0)</f>
        <v>111268</v>
      </c>
      <c r="AG63" s="7">
        <f>VLOOKUP("*Пензенская*",[1]итого!$1:$1048576,COLUMN(H64),0)</f>
        <v>112965</v>
      </c>
      <c r="AH63" s="7">
        <f>VLOOKUP("*Пензенская*",[1]итого!$1:$1048576,COLUMN(I64),0)</f>
        <v>114757</v>
      </c>
      <c r="AI63" s="7">
        <f>VLOOKUP("*Пензенская*",[1]итого!$1:$1048576,COLUMN(J64),0)</f>
        <v>116456</v>
      </c>
      <c r="AJ63" s="7">
        <f>VLOOKUP("*Пензенская*",[1]итого!$1:$1048576,COLUMN(K64),0)</f>
        <v>117251</v>
      </c>
      <c r="AK63" s="7">
        <f>VLOOKUP("*Пензенская*",[1]итого!$1:$1048576,COLUMN(L64),0)</f>
        <v>118512</v>
      </c>
      <c r="AL63" s="7">
        <f>VLOOKUP("*Пензенская*",[1]итого!$1:$1048576,COLUMN(M64),0)</f>
        <v>119672</v>
      </c>
      <c r="AM63" s="7">
        <f>VLOOKUP("*Пензенская*",[1]итого!$1:$1048576,COLUMN(N64),0)</f>
        <v>120411</v>
      </c>
      <c r="AN63" s="7">
        <f>VLOOKUP("*Пензенская*",[1]итого!$1:$1048576,COLUMN(O64),0)</f>
        <v>121549</v>
      </c>
      <c r="AO63" s="7">
        <f>VLOOKUP("*Пензенская*",[1]итого!$1:$1048576,COLUMN(P64),0)</f>
        <v>123373</v>
      </c>
      <c r="AP63" s="7">
        <f>VLOOKUP("*Пензенская*",[1]итого!$1:$1048576,COLUMN(Q64),0)</f>
        <v>122636</v>
      </c>
      <c r="AQ63" s="7">
        <f>VLOOKUP("*Пензенская*",[1]итого!$1:$1048576,COLUMN(R64),0)</f>
        <v>122571</v>
      </c>
      <c r="AR63" s="7">
        <f>VLOOKUP("*Пензенская*",[1]итого!$1:$1048576,COLUMN(S64),0)</f>
        <v>123381</v>
      </c>
      <c r="AS63" s="7">
        <f>VLOOKUP("*Пензенская*",[1]итого!$1:$1048576,COLUMN(T64),0)</f>
        <v>125403</v>
      </c>
      <c r="AT63" s="7">
        <f>VLOOKUP("*Пензенская*",[1]итого!$1:$1048576,COLUMN(U64),0)</f>
        <v>127759</v>
      </c>
      <c r="AU63" s="7">
        <f>VLOOKUP("*Пензенская*",[1]итого!$1:$1048576,COLUMN(V64),0)</f>
        <v>130400</v>
      </c>
      <c r="AV63" s="7">
        <f>VLOOKUP("*Пензенская*",[1]итого!$1:$1048576,COLUMN(W64),0)</f>
        <v>133429</v>
      </c>
      <c r="AW63" s="7">
        <f>VLOOKUP("*Пензенская*",[1]итого!$1:$1048576,COLUMN(X64),0)</f>
        <v>134527</v>
      </c>
      <c r="AX63" s="7">
        <f>VLOOKUP("*Пензенская*",[1]итого!$1:$1048576,COLUMN(Y64),0)</f>
        <v>136405</v>
      </c>
      <c r="AY63" s="7">
        <f>VLOOKUP("*Пензенская*",[1]итого!$1:$1048576,COLUMN(Z64),0)</f>
        <v>137231</v>
      </c>
      <c r="AZ63" s="7">
        <f>VLOOKUP("*Пензенская*",[1]итого!$1:$1048576,COLUMN(AA64),0)</f>
        <v>138707</v>
      </c>
      <c r="BA63" s="7">
        <f>VLOOKUP("*Пензенская*",[1]итого!$1:$1048576,COLUMN(AB64),0)</f>
        <v>141372</v>
      </c>
      <c r="BB63" s="7">
        <f>VLOOKUP("*Пензенская*",[1]итого!$1:$1048576,COLUMN(AC64),0)</f>
        <v>144481</v>
      </c>
      <c r="BC63" s="7">
        <f>VLOOKUP("*Пензенская*",[1]итого!$1:$1048576,COLUMN(AD64),0)</f>
        <v>147293</v>
      </c>
      <c r="BD63" s="7">
        <f>VLOOKUP("*Пензенская*",[1]итого!$1:$1048576,COLUMN(AE64),0)</f>
        <v>150950</v>
      </c>
      <c r="BE63" s="7">
        <f>VLOOKUP("*Пензенская*",[1]итого!$1:$1048576,COLUMN(AF64),0)</f>
        <v>153651</v>
      </c>
      <c r="BF63" s="7">
        <f>VLOOKUP("*Пензенская*",[1]итого!$1:$1048576,COLUMN(AG64),0)</f>
        <v>156804</v>
      </c>
      <c r="BG63" s="7">
        <f>VLOOKUP("*Пензенская*",[1]итого!$1:$1048576,COLUMN(AH64),0)</f>
        <v>159462</v>
      </c>
      <c r="BH63" s="7">
        <f>VLOOKUP("*Пензенская*",[1]итого!$1:$1048576,COLUMN(AI64),0)</f>
        <v>162349</v>
      </c>
      <c r="BI63" s="7">
        <f>VLOOKUP("*Пензенская*",[1]итого!$1:$1048576,COLUMN(AJ64),0)</f>
        <v>164390</v>
      </c>
      <c r="BJ63" s="7">
        <f>VLOOKUP("*Пензенская*",[1]итого!$1:$1048576,COLUMN(AK64),0)</f>
        <v>167202</v>
      </c>
      <c r="BK63" s="7">
        <f>VLOOKUP("*Пензенская*",[1]итого!$1:$1048576,COLUMN(AL64),0)</f>
        <v>168619</v>
      </c>
      <c r="BL63" s="7">
        <f>VLOOKUP("*Пензенская*",[1]итого!$1:$1048576,COLUMN(AM64),0)</f>
        <v>171081</v>
      </c>
      <c r="BM63" s="7">
        <f>VLOOKUP("*Пензенская*",[1]итого!$1:$1048576,COLUMN(AN64),0)</f>
        <v>171635</v>
      </c>
      <c r="BN63" s="7">
        <f>VLOOKUP("*Пензенская*",[1]итого!$1:$1048576,COLUMN(AO64),0)</f>
        <v>170027</v>
      </c>
      <c r="BO63" s="7">
        <f>VLOOKUP("*Пензенская*",[1]итого!$1:$1048576,COLUMN(AP64),0)</f>
        <v>168570</v>
      </c>
      <c r="BP63" s="7">
        <f>VLOOKUP("*Пензенская*",[1]итого!$1:$1048576,COLUMN(AQ64),0)</f>
        <v>168541</v>
      </c>
      <c r="BQ63" s="7">
        <f>VLOOKUP("*Пензенская*",[1]итого!$1:$1048576,COLUMN(AR64),0)</f>
        <v>169751</v>
      </c>
      <c r="BR63" s="7">
        <f>VLOOKUP("*Пензенская*",[1]итого!$1:$1048576,COLUMN(AS64),0)</f>
        <v>170757</v>
      </c>
      <c r="BS63" s="7">
        <f>VLOOKUP("*Пензенская*",[1]итого!$1:$1048576,COLUMN(AT64),0)</f>
        <v>173556</v>
      </c>
      <c r="BT63" s="7">
        <f>VLOOKUP("*Пензенская*",[1]итого!$1:$1048576,COLUMN(AU64),0)</f>
        <v>175142</v>
      </c>
      <c r="BU63" s="7">
        <f>VLOOKUP("*Пензенская*",[1]итого!$1:$1048576,COLUMN(AV64),0)</f>
        <v>177236</v>
      </c>
      <c r="BV63" s="7">
        <f>VLOOKUP("*Пензенская*",[1]итого!$1:$1048576,COLUMN(AW64),0)</f>
        <v>179734</v>
      </c>
      <c r="BW63" s="7">
        <f>VLOOKUP("*Пензенская*",[1]итого!$1:$1048576,COLUMN(AX64),0)</f>
        <v>180826</v>
      </c>
      <c r="BX63" s="7">
        <f>VLOOKUP("*Пензенская*",[1]итого!$1:$1048576,COLUMN(AY64),0)</f>
        <v>182758</v>
      </c>
      <c r="BY63" s="7">
        <f>VLOOKUP("*Пензенская*",[1]итого!$1:$1048576,COLUMN(AZ64),0)</f>
        <v>185833</v>
      </c>
      <c r="BZ63" s="7">
        <f>VLOOKUP("*Пензенская*",[1]итого!$1:$1048576,COLUMN(BA64),0)</f>
        <v>189052</v>
      </c>
      <c r="CA63" s="7">
        <f>VLOOKUP("*Пензенская*",[1]итого!$1:$1048576,COLUMN(BB64),0)</f>
        <v>192731</v>
      </c>
      <c r="CB63" s="7">
        <f>VLOOKUP("*Пензенская*",[1]итого!$1:$1048576,COLUMN(BC64),0)</f>
        <v>196450</v>
      </c>
      <c r="CC63" s="7">
        <f>VLOOKUP("*Пензенская*",[1]итого!$1:$1048576,COLUMN(BD64),0)</f>
        <v>200693</v>
      </c>
      <c r="CD63" s="7">
        <f>VLOOKUP("*Пензенская*",[1]итого!$1:$1048576,COLUMN(BE64),0)</f>
        <v>207852</v>
      </c>
      <c r="CE63" s="7">
        <f>VLOOKUP("*Пензенская*",[1]итого!$1:$1048576,COLUMN(BF64),0)</f>
        <v>214287</v>
      </c>
      <c r="CF63" s="7">
        <f>VLOOKUP("*Пензенская*",[1]итого!$1:$1048576,COLUMN(BG64),0)</f>
        <v>219353</v>
      </c>
      <c r="CG63" s="7">
        <f>VLOOKUP("*Пензенская*",[1]итого!$1:$1048576,COLUMN(BH64),0)</f>
        <v>223028</v>
      </c>
      <c r="CH63" s="7">
        <f>VLOOKUP("*Пензенская*",[1]итого!$1:$1048576,COLUMN(BI64),0)</f>
        <v>224049</v>
      </c>
      <c r="CI63" s="7">
        <f>VLOOKUP("*Пензенская*",[1]итого!$1:$1048576,COLUMN(BJ64),0)</f>
        <v>225794</v>
      </c>
      <c r="CJ63" s="7">
        <f>VLOOKUP("*Пензенская*",[1]итого!$1:$1048576,COLUMN(BK64),0)</f>
        <v>226831</v>
      </c>
      <c r="CK63" s="7">
        <f>VLOOKUP("*Пензенская*",[1]итого!$1:$1048576,COLUMN(BL64),0)</f>
        <v>230498</v>
      </c>
      <c r="CL63" s="7">
        <f>VLOOKUP("*Пензенская*",[1]итого!$1:$1048576,COLUMN(BM64),0)</f>
        <v>233448</v>
      </c>
      <c r="CM63" s="7">
        <f>VLOOKUP("*Пензенская*",[1]итого!$1:$1048576,COLUMN(BN64),0)</f>
        <v>237537</v>
      </c>
      <c r="CN63" s="7">
        <f>VLOOKUP("*Пензенская*",[1]итого!$1:$1048576,COLUMN(BO64),0)</f>
        <v>243976</v>
      </c>
      <c r="CO63" s="7">
        <f>VLOOKUP("*Пензенская*",[1]итого!$1:$1048576,COLUMN(BP64),0)</f>
        <v>243803</v>
      </c>
      <c r="CP63" s="7">
        <f>VLOOKUP("*Пензенская*",[1]итого!$1:$1048576,COLUMN(BQ64),0)</f>
        <v>245886</v>
      </c>
      <c r="CQ63" s="7">
        <f>VLOOKUP("*Пензенская*",[1]итого!$1:$1048576,COLUMN(BR64),0)</f>
        <v>246401</v>
      </c>
      <c r="CR63" s="7">
        <f>VLOOKUP("*Пензенская*",[1]итого!$1:$1048576,COLUMN(BS64),0)</f>
        <v>246286</v>
      </c>
      <c r="CS63" s="7">
        <f>VLOOKUP("*Пензенская*",[1]итого!$1:$1048576,COLUMN(BT64),0)</f>
        <v>237758</v>
      </c>
      <c r="CT63" s="7">
        <f>VLOOKUP("*Пензенская*",[1]итого!$1:$1048576,COLUMN(BU64),0)</f>
        <v>234436</v>
      </c>
      <c r="CU63" s="7">
        <f>VLOOKUP("*Пензенская*",[1]итого!$1:$1048576,COLUMN(BV64),0)</f>
        <v>234964</v>
      </c>
      <c r="CV63" s="7">
        <f>VLOOKUP("*Пензенская*",[1]итого!$1:$1048576,COLUMN(BW64),0)</f>
        <v>234063</v>
      </c>
      <c r="CW63" s="7">
        <f>VLOOKUP("*Пензенская*",[1]итого!$1:$1048576,COLUMN(BX64),0)</f>
        <v>233881</v>
      </c>
      <c r="CX63" s="7">
        <f>VLOOKUP("*Пензенская*",[1]итого!$1:$1048576,COLUMN(BY64),0)</f>
        <v>233965</v>
      </c>
      <c r="CY63" s="7">
        <f>VLOOKUP("*Пензенская*",[1]итого!$1:$1048576,COLUMN(BZ64),0)</f>
        <v>234565</v>
      </c>
      <c r="CZ63" s="7">
        <f>VLOOKUP("*Пензенская*",[1]итого!$1:$1048576,COLUMN(CA64),0)</f>
        <v>234071</v>
      </c>
      <c r="DA63" s="7">
        <f>VLOOKUP("*Пензенская*",[1]итого!$1:$1048576,COLUMN(CB64),0)</f>
        <v>232958</v>
      </c>
      <c r="DB63" s="7">
        <f>VLOOKUP("*Пензенская*",[1]итого!$1:$1048576,COLUMN(CC64),0)</f>
        <v>234590</v>
      </c>
      <c r="DC63" s="7">
        <f>VLOOKUP("*Пензенская*",[1]итого!$1:$1048576,COLUMN(CD64),0)</f>
        <v>234835</v>
      </c>
      <c r="DD63" s="7">
        <f>VLOOKUP("*Пензенская*",[1]итого!$1:$1048576,COLUMN(CE64),0)</f>
        <v>236551</v>
      </c>
      <c r="DE63" s="7">
        <f>VLOOKUP("*Пензенская*",[1]итого!$1:$1048576,COLUMN(CF64),0)</f>
        <v>238113</v>
      </c>
      <c r="DF63" s="7">
        <f>VLOOKUP("*Пензенская*",[1]итого!$1:$1048576,COLUMN(CG64),0)</f>
        <v>239149</v>
      </c>
    </row>
    <row r="64" spans="1:110" x14ac:dyDescent="0.25">
      <c r="A64" s="8" t="s">
        <v>60</v>
      </c>
      <c r="B64" s="7">
        <v>222139.421</v>
      </c>
      <c r="C64" s="7">
        <v>221608.34700000001</v>
      </c>
      <c r="D64" s="7">
        <v>222448.14199999999</v>
      </c>
      <c r="E64" s="7">
        <v>222862.886</v>
      </c>
      <c r="F64" s="7">
        <v>225297.01199999999</v>
      </c>
      <c r="G64" s="7">
        <v>227001.81099999999</v>
      </c>
      <c r="H64" s="7">
        <v>229362.174</v>
      </c>
      <c r="I64" s="7">
        <v>232485.47</v>
      </c>
      <c r="J64" s="7">
        <v>236434.26500000001</v>
      </c>
      <c r="K64" s="7">
        <v>239536.23499999999</v>
      </c>
      <c r="L64" s="7">
        <v>242411.818</v>
      </c>
      <c r="M64" s="7">
        <v>246296.08</v>
      </c>
      <c r="N64" s="7">
        <v>250162</v>
      </c>
      <c r="O64" s="7">
        <v>251688.62700000001</v>
      </c>
      <c r="P64" s="7">
        <v>253984.28599999999</v>
      </c>
      <c r="Q64" s="7">
        <v>256449.935</v>
      </c>
      <c r="R64" s="7">
        <v>261055.25399999999</v>
      </c>
      <c r="S64" s="7">
        <v>266710.02899999998</v>
      </c>
      <c r="T64" s="7">
        <v>268653.48100000003</v>
      </c>
      <c r="U64" s="7">
        <v>274017.304</v>
      </c>
      <c r="V64" s="7">
        <v>280634.77100000001</v>
      </c>
      <c r="W64" s="7">
        <v>286506.83299999998</v>
      </c>
      <c r="X64" s="7">
        <v>290864.72200000001</v>
      </c>
      <c r="Y64" s="7">
        <v>297586.04399999999</v>
      </c>
      <c r="Z64" s="7">
        <v>298842.342</v>
      </c>
      <c r="AA64" s="7">
        <f>VLOOKUP("*Самарская*",[1]итого!$1:$1048576,COLUMN(B65),0)</f>
        <v>301467</v>
      </c>
      <c r="AB64" s="7">
        <f>VLOOKUP("*Самарская*",[1]итого!$1:$1048576,COLUMN(C65),0)</f>
        <v>304694</v>
      </c>
      <c r="AC64" s="7">
        <f>VLOOKUP("*Самарская*",[1]итого!$1:$1048576,COLUMN(D65),0)</f>
        <v>309865</v>
      </c>
      <c r="AD64" s="7">
        <f>VLOOKUP("*Самарская*",[1]итого!$1:$1048576,COLUMN(E65),0)</f>
        <v>316319</v>
      </c>
      <c r="AE64" s="7">
        <f>VLOOKUP("*Самарская*",[1]итого!$1:$1048576,COLUMN(F65),0)</f>
        <v>321017</v>
      </c>
      <c r="AF64" s="7">
        <f>VLOOKUP("*Самарская*",[1]итого!$1:$1048576,COLUMN(G65),0)</f>
        <v>325328</v>
      </c>
      <c r="AG64" s="7">
        <f>VLOOKUP("*Самарская*",[1]итого!$1:$1048576,COLUMN(H65),0)</f>
        <v>328024</v>
      </c>
      <c r="AH64" s="7">
        <f>VLOOKUP("*Самарская*",[1]итого!$1:$1048576,COLUMN(I65),0)</f>
        <v>333302</v>
      </c>
      <c r="AI64" s="7">
        <f>VLOOKUP("*Самарская*",[1]итого!$1:$1048576,COLUMN(J65),0)</f>
        <v>338153</v>
      </c>
      <c r="AJ64" s="7">
        <f>VLOOKUP("*Самарская*",[1]итого!$1:$1048576,COLUMN(K65),0)</f>
        <v>340407</v>
      </c>
      <c r="AK64" s="7">
        <f>VLOOKUP("*Самарская*",[1]итого!$1:$1048576,COLUMN(L65),0)</f>
        <v>344458</v>
      </c>
      <c r="AL64" s="7">
        <f>VLOOKUP("*Самарская*",[1]итого!$1:$1048576,COLUMN(M65),0)</f>
        <v>347038</v>
      </c>
      <c r="AM64" s="7">
        <f>VLOOKUP("*Самарская*",[1]итого!$1:$1048576,COLUMN(N65),0)</f>
        <v>349459</v>
      </c>
      <c r="AN64" s="7">
        <f>VLOOKUP("*Самарская*",[1]итого!$1:$1048576,COLUMN(O65),0)</f>
        <v>352912</v>
      </c>
      <c r="AO64" s="7">
        <f>VLOOKUP("*Самарская*",[1]итого!$1:$1048576,COLUMN(P65),0)</f>
        <v>358564</v>
      </c>
      <c r="AP64" s="7">
        <f>VLOOKUP("*Самарская*",[1]итого!$1:$1048576,COLUMN(Q65),0)</f>
        <v>355873</v>
      </c>
      <c r="AQ64" s="7">
        <f>VLOOKUP("*Самарская*",[1]итого!$1:$1048576,COLUMN(R65),0)</f>
        <v>356434</v>
      </c>
      <c r="AR64" s="7">
        <f>VLOOKUP("*Самарская*",[1]итого!$1:$1048576,COLUMN(S65),0)</f>
        <v>358604</v>
      </c>
      <c r="AS64" s="7">
        <f>VLOOKUP("*Самарская*",[1]итого!$1:$1048576,COLUMN(T65),0)</f>
        <v>363037</v>
      </c>
      <c r="AT64" s="7">
        <f>VLOOKUP("*Самарская*",[1]итого!$1:$1048576,COLUMN(U65),0)</f>
        <v>369265</v>
      </c>
      <c r="AU64" s="7">
        <f>VLOOKUP("*Самарская*",[1]итого!$1:$1048576,COLUMN(V65),0)</f>
        <v>375204</v>
      </c>
      <c r="AV64" s="7">
        <f>VLOOKUP("*Самарская*",[1]итого!$1:$1048576,COLUMN(W65),0)</f>
        <v>381147</v>
      </c>
      <c r="AW64" s="7">
        <f>VLOOKUP("*Самарская*",[1]итого!$1:$1048576,COLUMN(X65),0)</f>
        <v>380756</v>
      </c>
      <c r="AX64" s="7">
        <f>VLOOKUP("*Самарская*",[1]итого!$1:$1048576,COLUMN(Y65),0)</f>
        <v>383096</v>
      </c>
      <c r="AY64" s="7">
        <f>VLOOKUP("*Самарская*",[1]итого!$1:$1048576,COLUMN(Z65),0)</f>
        <v>385002</v>
      </c>
      <c r="AZ64" s="7">
        <f>VLOOKUP("*Самарская*",[1]итого!$1:$1048576,COLUMN(AA65),0)</f>
        <v>389584</v>
      </c>
      <c r="BA64" s="7">
        <f>VLOOKUP("*Самарская*",[1]итого!$1:$1048576,COLUMN(AB65),0)</f>
        <v>396567</v>
      </c>
      <c r="BB64" s="7">
        <f>VLOOKUP("*Самарская*",[1]итого!$1:$1048576,COLUMN(AC65),0)</f>
        <v>404360</v>
      </c>
      <c r="BC64" s="7">
        <f>VLOOKUP("*Самарская*",[1]итого!$1:$1048576,COLUMN(AD65),0)</f>
        <v>411786</v>
      </c>
      <c r="BD64" s="7">
        <f>VLOOKUP("*Самарская*",[1]итого!$1:$1048576,COLUMN(AE65),0)</f>
        <v>420952</v>
      </c>
      <c r="BE64" s="7">
        <f>VLOOKUP("*Самарская*",[1]итого!$1:$1048576,COLUMN(AF65),0)</f>
        <v>427502</v>
      </c>
      <c r="BF64" s="7">
        <f>VLOOKUP("*Самарская*",[1]итого!$1:$1048576,COLUMN(AG65),0)</f>
        <v>435937</v>
      </c>
      <c r="BG64" s="7">
        <f>VLOOKUP("*Самарская*",[1]итого!$1:$1048576,COLUMN(AH65),0)</f>
        <v>441549</v>
      </c>
      <c r="BH64" s="7">
        <f>VLOOKUP("*Самарская*",[1]итого!$1:$1048576,COLUMN(AI65),0)</f>
        <v>448468</v>
      </c>
      <c r="BI64" s="7">
        <f>VLOOKUP("*Самарская*",[1]итого!$1:$1048576,COLUMN(AJ65),0)</f>
        <v>449777</v>
      </c>
      <c r="BJ64" s="7">
        <f>VLOOKUP("*Самарская*",[1]итого!$1:$1048576,COLUMN(AK65),0)</f>
        <v>454521</v>
      </c>
      <c r="BK64" s="7">
        <f>VLOOKUP("*Самарская*",[1]итого!$1:$1048576,COLUMN(AL65),0)</f>
        <v>457393</v>
      </c>
      <c r="BL64" s="7">
        <f>VLOOKUP("*Самарская*",[1]итого!$1:$1048576,COLUMN(AM65),0)</f>
        <v>463310</v>
      </c>
      <c r="BM64" s="7">
        <f>VLOOKUP("*Самарская*",[1]итого!$1:$1048576,COLUMN(AN65),0)</f>
        <v>461130</v>
      </c>
      <c r="BN64" s="7">
        <f>VLOOKUP("*Самарская*",[1]итого!$1:$1048576,COLUMN(AO65),0)</f>
        <v>456117</v>
      </c>
      <c r="BO64" s="7">
        <f>VLOOKUP("*Самарская*",[1]итого!$1:$1048576,COLUMN(AP65),0)</f>
        <v>453189</v>
      </c>
      <c r="BP64" s="7">
        <f>VLOOKUP("*Самарская*",[1]итого!$1:$1048576,COLUMN(AQ65),0)</f>
        <v>453269</v>
      </c>
      <c r="BQ64" s="7">
        <f>VLOOKUP("*Самарская*",[1]итого!$1:$1048576,COLUMN(AR65),0)</f>
        <v>456024</v>
      </c>
      <c r="BR64" s="7">
        <f>VLOOKUP("*Самарская*",[1]итого!$1:$1048576,COLUMN(AS65),0)</f>
        <v>458581</v>
      </c>
      <c r="BS64" s="7">
        <f>VLOOKUP("*Самарская*",[1]итого!$1:$1048576,COLUMN(AT65),0)</f>
        <v>463883</v>
      </c>
      <c r="BT64" s="7">
        <f>VLOOKUP("*Самарская*",[1]итого!$1:$1048576,COLUMN(AU65),0)</f>
        <v>467575</v>
      </c>
      <c r="BU64" s="7">
        <f>VLOOKUP("*Самарская*",[1]итого!$1:$1048576,COLUMN(AV65),0)</f>
        <v>472339</v>
      </c>
      <c r="BV64" s="7">
        <f>VLOOKUP("*Самарская*",[1]итого!$1:$1048576,COLUMN(AW65),0)</f>
        <v>474539</v>
      </c>
      <c r="BW64" s="7">
        <f>VLOOKUP("*Самарская*",[1]итого!$1:$1048576,COLUMN(AX65),0)</f>
        <v>476559</v>
      </c>
      <c r="BX64" s="7">
        <f>VLOOKUP("*Самарская*",[1]итого!$1:$1048576,COLUMN(AY65),0)</f>
        <v>480012</v>
      </c>
      <c r="BY64" s="7">
        <f>VLOOKUP("*Самарская*",[1]итого!$1:$1048576,COLUMN(AZ65),0)</f>
        <v>487891</v>
      </c>
      <c r="BZ64" s="7">
        <f>VLOOKUP("*Самарская*",[1]итого!$1:$1048576,COLUMN(BA65),0)</f>
        <v>496528</v>
      </c>
      <c r="CA64" s="7">
        <f>VLOOKUP("*Самарская*",[1]итого!$1:$1048576,COLUMN(BB65),0)</f>
        <v>505994</v>
      </c>
      <c r="CB64" s="7">
        <f>VLOOKUP("*Самарская*",[1]итого!$1:$1048576,COLUMN(BC65),0)</f>
        <v>516946</v>
      </c>
      <c r="CC64" s="7">
        <f>VLOOKUP("*Самарская*",[1]итого!$1:$1048576,COLUMN(BD65),0)</f>
        <v>525356</v>
      </c>
      <c r="CD64" s="7">
        <f>VLOOKUP("*Самарская*",[1]итого!$1:$1048576,COLUMN(BE65),0)</f>
        <v>542296</v>
      </c>
      <c r="CE64" s="7">
        <f>VLOOKUP("*Самарская*",[1]итого!$1:$1048576,COLUMN(BF65),0)</f>
        <v>558988</v>
      </c>
      <c r="CF64" s="7">
        <f>VLOOKUP("*Самарская*",[1]итого!$1:$1048576,COLUMN(BG65),0)</f>
        <v>572151</v>
      </c>
      <c r="CG64" s="7">
        <f>VLOOKUP("*Самарская*",[1]итого!$1:$1048576,COLUMN(BH65),0)</f>
        <v>580279</v>
      </c>
      <c r="CH64" s="7">
        <f>VLOOKUP("*Самарская*",[1]итого!$1:$1048576,COLUMN(BI65),0)</f>
        <v>578602</v>
      </c>
      <c r="CI64" s="7">
        <f>VLOOKUP("*Самарская*",[1]итого!$1:$1048576,COLUMN(BJ65),0)</f>
        <v>582260</v>
      </c>
      <c r="CJ64" s="7">
        <f>VLOOKUP("*Самарская*",[1]итого!$1:$1048576,COLUMN(BK65),0)</f>
        <v>587750</v>
      </c>
      <c r="CK64" s="7">
        <f>VLOOKUP("*Самарская*",[1]итого!$1:$1048576,COLUMN(BL65),0)</f>
        <v>597516</v>
      </c>
      <c r="CL64" s="7">
        <f>VLOOKUP("*Самарская*",[1]итого!$1:$1048576,COLUMN(BM65),0)</f>
        <v>605609</v>
      </c>
      <c r="CM64" s="7">
        <f>VLOOKUP("*Самарская*",[1]итого!$1:$1048576,COLUMN(BN65),0)</f>
        <v>616796</v>
      </c>
      <c r="CN64" s="7">
        <f>VLOOKUP("*Самарская*",[1]итого!$1:$1048576,COLUMN(BO65),0)</f>
        <v>631314</v>
      </c>
      <c r="CO64" s="7">
        <f>VLOOKUP("*Самарская*",[1]итого!$1:$1048576,COLUMN(BP65),0)</f>
        <v>631966</v>
      </c>
      <c r="CP64" s="7">
        <f>VLOOKUP("*Самарская*",[1]итого!$1:$1048576,COLUMN(BQ65),0)</f>
        <v>639653</v>
      </c>
      <c r="CQ64" s="7">
        <f>VLOOKUP("*Самарская*",[1]итого!$1:$1048576,COLUMN(BR65),0)</f>
        <v>641555</v>
      </c>
      <c r="CR64" s="7">
        <f>VLOOKUP("*Самарская*",[1]итого!$1:$1048576,COLUMN(BS65),0)</f>
        <v>639292</v>
      </c>
      <c r="CS64" s="7">
        <f>VLOOKUP("*Самарская*",[1]итого!$1:$1048576,COLUMN(BT65),0)</f>
        <v>618819</v>
      </c>
      <c r="CT64" s="7">
        <f>VLOOKUP("*Самарская*",[1]итого!$1:$1048576,COLUMN(BU65),0)</f>
        <v>607688</v>
      </c>
      <c r="CU64" s="7">
        <f>VLOOKUP("*Самарская*",[1]итого!$1:$1048576,COLUMN(BV65),0)</f>
        <v>601169</v>
      </c>
      <c r="CV64" s="7">
        <f>VLOOKUP("*Самарская*",[1]итого!$1:$1048576,COLUMN(BW65),0)</f>
        <v>597050</v>
      </c>
      <c r="CW64" s="7">
        <f>VLOOKUP("*Самарская*",[1]итого!$1:$1048576,COLUMN(BX65),0)</f>
        <v>595619</v>
      </c>
      <c r="CX64" s="7">
        <f>VLOOKUP("*Самарская*",[1]итого!$1:$1048576,COLUMN(BY65),0)</f>
        <v>595025</v>
      </c>
      <c r="CY64" s="7">
        <f>VLOOKUP("*Самарская*",[1]итого!$1:$1048576,COLUMN(BZ65),0)</f>
        <v>596882</v>
      </c>
      <c r="CZ64" s="7">
        <f>VLOOKUP("*Самарская*",[1]итого!$1:$1048576,COLUMN(CA65),0)</f>
        <v>595593</v>
      </c>
      <c r="DA64" s="7">
        <f>VLOOKUP("*Самарская*",[1]итого!$1:$1048576,COLUMN(CB65),0)</f>
        <v>592733</v>
      </c>
      <c r="DB64" s="7">
        <f>VLOOKUP("*Самарская*",[1]итого!$1:$1048576,COLUMN(CC65),0)</f>
        <v>597725</v>
      </c>
      <c r="DC64" s="7">
        <f>VLOOKUP("*Самарская*",[1]итого!$1:$1048576,COLUMN(CD65),0)</f>
        <v>601304</v>
      </c>
      <c r="DD64" s="7">
        <f>VLOOKUP("*Самарская*",[1]итого!$1:$1048576,COLUMN(CE65),0)</f>
        <v>605450</v>
      </c>
      <c r="DE64" s="7">
        <f>VLOOKUP("*Самарская*",[1]итого!$1:$1048576,COLUMN(CF65),0)</f>
        <v>608415</v>
      </c>
      <c r="DF64" s="7">
        <f>VLOOKUP("*Самарская*",[1]итого!$1:$1048576,COLUMN(CG65),0)</f>
        <v>609591</v>
      </c>
    </row>
    <row r="65" spans="1:110" x14ac:dyDescent="0.25">
      <c r="A65" s="8" t="s">
        <v>61</v>
      </c>
      <c r="B65" s="7">
        <v>136474.10500000001</v>
      </c>
      <c r="C65" s="7">
        <v>135390.28700000001</v>
      </c>
      <c r="D65" s="7">
        <v>135517.06299999999</v>
      </c>
      <c r="E65" s="7">
        <v>136610.08199999999</v>
      </c>
      <c r="F65" s="7">
        <v>137888.27600000001</v>
      </c>
      <c r="G65" s="7">
        <v>139270.524</v>
      </c>
      <c r="H65" s="7">
        <v>140883.59</v>
      </c>
      <c r="I65" s="7">
        <v>142835.01500000001</v>
      </c>
      <c r="J65" s="7">
        <v>145355.405</v>
      </c>
      <c r="K65" s="7">
        <v>147131.41899999999</v>
      </c>
      <c r="L65" s="7">
        <v>149126.68700000001</v>
      </c>
      <c r="M65" s="7">
        <v>151477.80900000001</v>
      </c>
      <c r="N65" s="7">
        <v>153930.516</v>
      </c>
      <c r="O65" s="7">
        <v>156028.576</v>
      </c>
      <c r="P65" s="7">
        <v>157315.37599999999</v>
      </c>
      <c r="Q65" s="7">
        <v>159929.70199999999</v>
      </c>
      <c r="R65" s="7">
        <v>163061.23800000001</v>
      </c>
      <c r="S65" s="7">
        <v>166550.72899999999</v>
      </c>
      <c r="T65" s="7">
        <v>169767.53599999999</v>
      </c>
      <c r="U65" s="7">
        <v>173387.45699999999</v>
      </c>
      <c r="V65" s="7">
        <v>177813.52499999999</v>
      </c>
      <c r="W65" s="7">
        <v>180916.44899999999</v>
      </c>
      <c r="X65" s="7">
        <v>183902.39600000001</v>
      </c>
      <c r="Y65" s="7">
        <v>188066.15599999999</v>
      </c>
      <c r="Z65" s="7">
        <v>189816.91500000001</v>
      </c>
      <c r="AA65" s="7">
        <f>VLOOKUP("*Саратовская*",[1]итого!$1:$1048576,COLUMN(B66),0)</f>
        <v>191158</v>
      </c>
      <c r="AB65" s="7">
        <f>VLOOKUP("*Саратовская*",[1]итого!$1:$1048576,COLUMN(C66),0)</f>
        <v>193015</v>
      </c>
      <c r="AC65" s="7">
        <f>VLOOKUP("*Саратовская*",[1]итого!$1:$1048576,COLUMN(D66),0)</f>
        <v>196211</v>
      </c>
      <c r="AD65" s="7">
        <f>VLOOKUP("*Саратовская*",[1]итого!$1:$1048576,COLUMN(E66),0)</f>
        <v>200483</v>
      </c>
      <c r="AE65" s="7">
        <f>VLOOKUP("*Саратовская*",[1]итого!$1:$1048576,COLUMN(F66),0)</f>
        <v>204193</v>
      </c>
      <c r="AF65" s="7">
        <f>VLOOKUP("*Саратовская*",[1]итого!$1:$1048576,COLUMN(G66),0)</f>
        <v>207363</v>
      </c>
      <c r="AG65" s="7">
        <f>VLOOKUP("*Саратовская*",[1]итого!$1:$1048576,COLUMN(H66),0)</f>
        <v>210633</v>
      </c>
      <c r="AH65" s="7">
        <f>VLOOKUP("*Саратовская*",[1]итого!$1:$1048576,COLUMN(I66),0)</f>
        <v>214423</v>
      </c>
      <c r="AI65" s="7">
        <f>VLOOKUP("*Саратовская*",[1]итого!$1:$1048576,COLUMN(J66),0)</f>
        <v>217389</v>
      </c>
      <c r="AJ65" s="7">
        <f>VLOOKUP("*Саратовская*",[1]итого!$1:$1048576,COLUMN(K66),0)</f>
        <v>219150</v>
      </c>
      <c r="AK65" s="7">
        <f>VLOOKUP("*Саратовская*",[1]итого!$1:$1048576,COLUMN(L66),0)</f>
        <v>221874</v>
      </c>
      <c r="AL65" s="7">
        <f>VLOOKUP("*Саратовская*",[1]итого!$1:$1048576,COLUMN(M66),0)</f>
        <v>223914</v>
      </c>
      <c r="AM65" s="7">
        <f>VLOOKUP("*Саратовская*",[1]итого!$1:$1048576,COLUMN(N66),0)</f>
        <v>225535</v>
      </c>
      <c r="AN65" s="7">
        <f>VLOOKUP("*Саратовская*",[1]итого!$1:$1048576,COLUMN(O66),0)</f>
        <v>227688</v>
      </c>
      <c r="AO65" s="7">
        <f>VLOOKUP("*Саратовская*",[1]итого!$1:$1048576,COLUMN(P66),0)</f>
        <v>231373</v>
      </c>
      <c r="AP65" s="7">
        <f>VLOOKUP("*Саратовская*",[1]итого!$1:$1048576,COLUMN(Q66),0)</f>
        <v>229536</v>
      </c>
      <c r="AQ65" s="7">
        <f>VLOOKUP("*Саратовская*",[1]итого!$1:$1048576,COLUMN(R66),0)</f>
        <v>229938</v>
      </c>
      <c r="AR65" s="7">
        <f>VLOOKUP("*Саратовская*",[1]итого!$1:$1048576,COLUMN(S66),0)</f>
        <v>232522</v>
      </c>
      <c r="AS65" s="7">
        <f>VLOOKUP("*Саратовская*",[1]итого!$1:$1048576,COLUMN(T66),0)</f>
        <v>235559</v>
      </c>
      <c r="AT65" s="7">
        <f>VLOOKUP("*Саратовская*",[1]итого!$1:$1048576,COLUMN(U66),0)</f>
        <v>240042</v>
      </c>
      <c r="AU65" s="7">
        <f>VLOOKUP("*Саратовская*",[1]итого!$1:$1048576,COLUMN(V66),0)</f>
        <v>243926</v>
      </c>
      <c r="AV65" s="7">
        <f>VLOOKUP("*Саратовская*",[1]итого!$1:$1048576,COLUMN(W66),0)</f>
        <v>248787</v>
      </c>
      <c r="AW65" s="7">
        <f>VLOOKUP("*Саратовская*",[1]итого!$1:$1048576,COLUMN(X66),0)</f>
        <v>250678</v>
      </c>
      <c r="AX65" s="7">
        <f>VLOOKUP("*Саратовская*",[1]итого!$1:$1048576,COLUMN(Y66),0)</f>
        <v>252259</v>
      </c>
      <c r="AY65" s="7">
        <f>VLOOKUP("*Саратовская*",[1]итого!$1:$1048576,COLUMN(Z66),0)</f>
        <v>253540</v>
      </c>
      <c r="AZ65" s="7">
        <f>VLOOKUP("*Саратовская*",[1]итого!$1:$1048576,COLUMN(AA66),0)</f>
        <v>256493</v>
      </c>
      <c r="BA65" s="7">
        <f>VLOOKUP("*Саратовская*",[1]итого!$1:$1048576,COLUMN(AB66),0)</f>
        <v>261642</v>
      </c>
      <c r="BB65" s="7">
        <f>VLOOKUP("*Саратовская*",[1]итого!$1:$1048576,COLUMN(AC66),0)</f>
        <v>267007</v>
      </c>
      <c r="BC65" s="7">
        <f>VLOOKUP("*Саратовская*",[1]итого!$1:$1048576,COLUMN(AD66),0)</f>
        <v>271788</v>
      </c>
      <c r="BD65" s="7">
        <f>VLOOKUP("*Саратовская*",[1]итого!$1:$1048576,COLUMN(AE66),0)</f>
        <v>277736</v>
      </c>
      <c r="BE65" s="7">
        <f>VLOOKUP("*Саратовская*",[1]итого!$1:$1048576,COLUMN(AF66),0)</f>
        <v>282850</v>
      </c>
      <c r="BF65" s="7">
        <f>VLOOKUP("*Саратовская*",[1]итого!$1:$1048576,COLUMN(AG66),0)</f>
        <v>288489</v>
      </c>
      <c r="BG65" s="7">
        <f>VLOOKUP("*Саратовская*",[1]итого!$1:$1048576,COLUMN(AH66),0)</f>
        <v>293092</v>
      </c>
      <c r="BH65" s="7">
        <f>VLOOKUP("*Саратовская*",[1]итого!$1:$1048576,COLUMN(AI66),0)</f>
        <v>297458</v>
      </c>
      <c r="BI65" s="7">
        <f>VLOOKUP("*Саратовская*",[1]итого!$1:$1048576,COLUMN(AJ66),0)</f>
        <v>298329</v>
      </c>
      <c r="BJ65" s="7">
        <f>VLOOKUP("*Саратовская*",[1]итого!$1:$1048576,COLUMN(AK66),0)</f>
        <v>302044</v>
      </c>
      <c r="BK65" s="7">
        <f>VLOOKUP("*Саратовская*",[1]итого!$1:$1048576,COLUMN(AL66),0)</f>
        <v>304537</v>
      </c>
      <c r="BL65" s="7">
        <f>VLOOKUP("*Саратовская*",[1]итого!$1:$1048576,COLUMN(AM66),0)</f>
        <v>308520</v>
      </c>
      <c r="BM65" s="7">
        <f>VLOOKUP("*Саратовская*",[1]итого!$1:$1048576,COLUMN(AN66),0)</f>
        <v>307631</v>
      </c>
      <c r="BN65" s="7">
        <f>VLOOKUP("*Саратовская*",[1]итого!$1:$1048576,COLUMN(AO66),0)</f>
        <v>304464</v>
      </c>
      <c r="BO65" s="7">
        <f>VLOOKUP("*Саратовская*",[1]итого!$1:$1048576,COLUMN(AP66),0)</f>
        <v>302882</v>
      </c>
      <c r="BP65" s="7">
        <f>VLOOKUP("*Саратовская*",[1]итого!$1:$1048576,COLUMN(AQ66),0)</f>
        <v>303228</v>
      </c>
      <c r="BQ65" s="7">
        <f>VLOOKUP("*Саратовская*",[1]итого!$1:$1048576,COLUMN(AR66),0)</f>
        <v>305991</v>
      </c>
      <c r="BR65" s="7">
        <f>VLOOKUP("*Саратовская*",[1]итого!$1:$1048576,COLUMN(AS66),0)</f>
        <v>307625</v>
      </c>
      <c r="BS65" s="7">
        <f>VLOOKUP("*Саратовская*",[1]итого!$1:$1048576,COLUMN(AT66),0)</f>
        <v>312046</v>
      </c>
      <c r="BT65" s="7">
        <f>VLOOKUP("*Саратовская*",[1]итого!$1:$1048576,COLUMN(AU66),0)</f>
        <v>315142</v>
      </c>
      <c r="BU65" s="7">
        <f>VLOOKUP("*Саратовская*",[1]итого!$1:$1048576,COLUMN(AV66),0)</f>
        <v>318769</v>
      </c>
      <c r="BV65" s="7">
        <f>VLOOKUP("*Саратовская*",[1]итого!$1:$1048576,COLUMN(AW66),0)</f>
        <v>321370</v>
      </c>
      <c r="BW65" s="7">
        <f>VLOOKUP("*Саратовская*",[1]итого!$1:$1048576,COLUMN(AX66),0)</f>
        <v>323206</v>
      </c>
      <c r="BX65" s="7">
        <f>VLOOKUP("*Саратовская*",[1]итого!$1:$1048576,COLUMN(AY66),0)</f>
        <v>325882</v>
      </c>
      <c r="BY65" s="7">
        <f>VLOOKUP("*Саратовская*",[1]итого!$1:$1048576,COLUMN(AZ66),0)</f>
        <v>331052</v>
      </c>
      <c r="BZ65" s="7">
        <f>VLOOKUP("*Саратовская*",[1]итого!$1:$1048576,COLUMN(BA66),0)</f>
        <v>336553</v>
      </c>
      <c r="CA65" s="7">
        <f>VLOOKUP("*Саратовская*",[1]итого!$1:$1048576,COLUMN(BB66),0)</f>
        <v>342691</v>
      </c>
      <c r="CB65" s="7">
        <f>VLOOKUP("*Саратовская*",[1]итого!$1:$1048576,COLUMN(BC66),0)</f>
        <v>350034</v>
      </c>
      <c r="CC65" s="7">
        <f>VLOOKUP("*Саратовская*",[1]итого!$1:$1048576,COLUMN(BD66),0)</f>
        <v>354674</v>
      </c>
      <c r="CD65" s="7">
        <f>VLOOKUP("*Саратовская*",[1]итого!$1:$1048576,COLUMN(BE66),0)</f>
        <v>365947</v>
      </c>
      <c r="CE65" s="7">
        <f>VLOOKUP("*Саратовская*",[1]итого!$1:$1048576,COLUMN(BF66),0)</f>
        <v>375511</v>
      </c>
      <c r="CF65" s="7">
        <f>VLOOKUP("*Саратовская*",[1]итого!$1:$1048576,COLUMN(BG66),0)</f>
        <v>384022</v>
      </c>
      <c r="CG65" s="7">
        <f>VLOOKUP("*Саратовская*",[1]итого!$1:$1048576,COLUMN(BH66),0)</f>
        <v>388737</v>
      </c>
      <c r="CH65" s="7">
        <f>VLOOKUP("*Саратовская*",[1]итого!$1:$1048576,COLUMN(BI66),0)</f>
        <v>386178</v>
      </c>
      <c r="CI65" s="7">
        <f>VLOOKUP("*Саратовская*",[1]итого!$1:$1048576,COLUMN(BJ66),0)</f>
        <v>389220</v>
      </c>
      <c r="CJ65" s="7">
        <f>VLOOKUP("*Саратовская*",[1]итого!$1:$1048576,COLUMN(BK66),0)</f>
        <v>391693</v>
      </c>
      <c r="CK65" s="7">
        <f>VLOOKUP("*Саратовская*",[1]итого!$1:$1048576,COLUMN(BL66),0)</f>
        <v>397948</v>
      </c>
      <c r="CL65" s="7">
        <f>VLOOKUP("*Саратовская*",[1]итого!$1:$1048576,COLUMN(BM66),0)</f>
        <v>403308</v>
      </c>
      <c r="CM65" s="7">
        <f>VLOOKUP("*Саратовская*",[1]итого!$1:$1048576,COLUMN(BN66),0)</f>
        <v>409475</v>
      </c>
      <c r="CN65" s="7">
        <f>VLOOKUP("*Саратовская*",[1]итого!$1:$1048576,COLUMN(BO66),0)</f>
        <v>417932</v>
      </c>
      <c r="CO65" s="7">
        <f>VLOOKUP("*Саратовская*",[1]итого!$1:$1048576,COLUMN(BP66),0)</f>
        <v>416587</v>
      </c>
      <c r="CP65" s="7">
        <f>VLOOKUP("*Саратовская*",[1]итого!$1:$1048576,COLUMN(BQ66),0)</f>
        <v>421264</v>
      </c>
      <c r="CQ65" s="7">
        <f>VLOOKUP("*Саратовская*",[1]итого!$1:$1048576,COLUMN(BR66),0)</f>
        <v>422480</v>
      </c>
      <c r="CR65" s="7">
        <f>VLOOKUP("*Саратовская*",[1]итого!$1:$1048576,COLUMN(BS66),0)</f>
        <v>422421</v>
      </c>
      <c r="CS65" s="7">
        <f>VLOOKUP("*Саратовская*",[1]итого!$1:$1048576,COLUMN(BT66),0)</f>
        <v>405679</v>
      </c>
      <c r="CT65" s="7">
        <f>VLOOKUP("*Саратовская*",[1]итого!$1:$1048576,COLUMN(BU66),0)</f>
        <v>398506</v>
      </c>
      <c r="CU65" s="7">
        <f>VLOOKUP("*Саратовская*",[1]итого!$1:$1048576,COLUMN(BV66),0)</f>
        <v>387147</v>
      </c>
      <c r="CV65" s="7">
        <f>VLOOKUP("*Саратовская*",[1]итого!$1:$1048576,COLUMN(BW66),0)</f>
        <v>385045</v>
      </c>
      <c r="CW65" s="7">
        <f>VLOOKUP("*Саратовская*",[1]итого!$1:$1048576,COLUMN(BX66),0)</f>
        <v>383981</v>
      </c>
      <c r="CX65" s="7">
        <f>VLOOKUP("*Саратовская*",[1]итого!$1:$1048576,COLUMN(BY66),0)</f>
        <v>383184</v>
      </c>
      <c r="CY65" s="7">
        <f>VLOOKUP("*Саратовская*",[1]итого!$1:$1048576,COLUMN(BZ66),0)</f>
        <v>384296</v>
      </c>
      <c r="CZ65" s="7">
        <f>VLOOKUP("*Саратовская*",[1]итого!$1:$1048576,COLUMN(CA66),0)</f>
        <v>382774</v>
      </c>
      <c r="DA65" s="7">
        <f>VLOOKUP("*Саратовская*",[1]итого!$1:$1048576,COLUMN(CB66),0)</f>
        <v>379950</v>
      </c>
      <c r="DB65" s="7">
        <f>VLOOKUP("*Саратовская*",[1]итого!$1:$1048576,COLUMN(CC66),0)</f>
        <v>382711</v>
      </c>
      <c r="DC65" s="7">
        <f>VLOOKUP("*Саратовская*",[1]итого!$1:$1048576,COLUMN(CD66),0)</f>
        <v>384038</v>
      </c>
      <c r="DD65" s="7">
        <f>VLOOKUP("*Саратовская*",[1]итого!$1:$1048576,COLUMN(CE66),0)</f>
        <v>385781</v>
      </c>
      <c r="DE65" s="7">
        <f>VLOOKUP("*Саратовская*",[1]итого!$1:$1048576,COLUMN(CF66),0)</f>
        <v>386633</v>
      </c>
      <c r="DF65" s="7">
        <f>VLOOKUP("*Саратовская*",[1]итого!$1:$1048576,COLUMN(CG66),0)</f>
        <v>387690</v>
      </c>
    </row>
    <row r="66" spans="1:110" x14ac:dyDescent="0.25">
      <c r="A66" s="8" t="s">
        <v>62</v>
      </c>
      <c r="B66" s="7">
        <v>83076.134000000005</v>
      </c>
      <c r="C66" s="7">
        <v>83295.944000000003</v>
      </c>
      <c r="D66" s="7">
        <v>82990.69</v>
      </c>
      <c r="E66" s="7">
        <v>83566.747000000003</v>
      </c>
      <c r="F66" s="7">
        <v>84359.76</v>
      </c>
      <c r="G66" s="7">
        <v>85126.739000000001</v>
      </c>
      <c r="H66" s="7">
        <v>85796.47</v>
      </c>
      <c r="I66" s="7">
        <v>86638.438999999998</v>
      </c>
      <c r="J66" s="7">
        <v>87941.006999999998</v>
      </c>
      <c r="K66" s="7">
        <v>88987.042000000001</v>
      </c>
      <c r="L66" s="7">
        <v>90069.247000000003</v>
      </c>
      <c r="M66" s="7">
        <v>91256.894</v>
      </c>
      <c r="N66" s="7">
        <v>92635.566000000006</v>
      </c>
      <c r="O66" s="7">
        <v>93548.83</v>
      </c>
      <c r="P66" s="7">
        <v>94220.047000000006</v>
      </c>
      <c r="Q66" s="7">
        <v>95467.247000000003</v>
      </c>
      <c r="R66" s="7">
        <v>97067.373000000007</v>
      </c>
      <c r="S66" s="7">
        <v>98856.123999999996</v>
      </c>
      <c r="T66" s="7">
        <v>100137.717</v>
      </c>
      <c r="U66" s="7">
        <v>102061.68</v>
      </c>
      <c r="V66" s="7">
        <v>104108.25900000001</v>
      </c>
      <c r="W66" s="7">
        <v>106062.84299999999</v>
      </c>
      <c r="X66" s="7">
        <v>107495.52899999999</v>
      </c>
      <c r="Y66" s="7">
        <v>109538.928</v>
      </c>
      <c r="Z66" s="7">
        <v>110322.94100000001</v>
      </c>
      <c r="AA66" s="7">
        <f>VLOOKUP("*Ульяновская*",[1]итого!$1:$1048576,COLUMN(B67),0)</f>
        <v>110875</v>
      </c>
      <c r="AB66" s="7">
        <f>VLOOKUP("*Ульяновская*",[1]итого!$1:$1048576,COLUMN(C67),0)</f>
        <v>111592</v>
      </c>
      <c r="AC66" s="7">
        <f>VLOOKUP("*Ульяновская*",[1]итого!$1:$1048576,COLUMN(D67),0)</f>
        <v>112925</v>
      </c>
      <c r="AD66" s="7">
        <f>VLOOKUP("*Ульяновская*",[1]итого!$1:$1048576,COLUMN(E67),0)</f>
        <v>115016</v>
      </c>
      <c r="AE66" s="7">
        <f>VLOOKUP("*Ульяновская*",[1]итого!$1:$1048576,COLUMN(F67),0)</f>
        <v>116622</v>
      </c>
      <c r="AF66" s="7">
        <f>VLOOKUP("*Ульяновская*",[1]итого!$1:$1048576,COLUMN(G67),0)</f>
        <v>117914</v>
      </c>
      <c r="AG66" s="7">
        <f>VLOOKUP("*Ульяновская*",[1]итого!$1:$1048576,COLUMN(H67),0)</f>
        <v>118974</v>
      </c>
      <c r="AH66" s="7">
        <f>VLOOKUP("*Ульяновская*",[1]итого!$1:$1048576,COLUMN(I67),0)</f>
        <v>120508</v>
      </c>
      <c r="AI66" s="7">
        <f>VLOOKUP("*Ульяновская*",[1]итого!$1:$1048576,COLUMN(J67),0)</f>
        <v>122008</v>
      </c>
      <c r="AJ66" s="7">
        <f>VLOOKUP("*Ульяновская*",[1]итого!$1:$1048576,COLUMN(K67),0)</f>
        <v>123211</v>
      </c>
      <c r="AK66" s="7">
        <f>VLOOKUP("*Ульяновская*",[1]итого!$1:$1048576,COLUMN(L67),0)</f>
        <v>124054</v>
      </c>
      <c r="AL66" s="7">
        <f>VLOOKUP("*Ульяновская*",[1]итого!$1:$1048576,COLUMN(M67),0)</f>
        <v>124883</v>
      </c>
      <c r="AM66" s="7">
        <f>VLOOKUP("*Ульяновская*",[1]итого!$1:$1048576,COLUMN(N67),0)</f>
        <v>125399</v>
      </c>
      <c r="AN66" s="7">
        <f>VLOOKUP("*Ульяновская*",[1]итого!$1:$1048576,COLUMN(O67),0)</f>
        <v>126204</v>
      </c>
      <c r="AO66" s="7">
        <f>VLOOKUP("*Ульяновская*",[1]итого!$1:$1048576,COLUMN(P67),0)</f>
        <v>127988</v>
      </c>
      <c r="AP66" s="7">
        <f>VLOOKUP("*Ульяновская*",[1]итого!$1:$1048576,COLUMN(Q67),0)</f>
        <v>127140</v>
      </c>
      <c r="AQ66" s="7">
        <f>VLOOKUP("*Ульяновская*",[1]итого!$1:$1048576,COLUMN(R67),0)</f>
        <v>127273</v>
      </c>
      <c r="AR66" s="7">
        <f>VLOOKUP("*Ульяновская*",[1]итого!$1:$1048576,COLUMN(S67),0)</f>
        <v>128415</v>
      </c>
      <c r="AS66" s="7">
        <f>VLOOKUP("*Ульяновская*",[1]итого!$1:$1048576,COLUMN(T67),0)</f>
        <v>129886</v>
      </c>
      <c r="AT66" s="7">
        <f>VLOOKUP("*Ульяновская*",[1]итого!$1:$1048576,COLUMN(U67),0)</f>
        <v>131754</v>
      </c>
      <c r="AU66" s="7">
        <f>VLOOKUP("*Ульяновская*",[1]итого!$1:$1048576,COLUMN(V67),0)</f>
        <v>133777</v>
      </c>
      <c r="AV66" s="7">
        <f>VLOOKUP("*Ульяновская*",[1]итого!$1:$1048576,COLUMN(W67),0)</f>
        <v>135926</v>
      </c>
      <c r="AW66" s="7">
        <f>VLOOKUP("*Ульяновская*",[1]итого!$1:$1048576,COLUMN(X67),0)</f>
        <v>136299</v>
      </c>
      <c r="AX66" s="7">
        <f>VLOOKUP("*Ульяновская*",[1]итого!$1:$1048576,COLUMN(Y67),0)</f>
        <v>137165</v>
      </c>
      <c r="AY66" s="7">
        <f>VLOOKUP("*Ульяновская*",[1]итого!$1:$1048576,COLUMN(Z67),0)</f>
        <v>137857</v>
      </c>
      <c r="AZ66" s="7">
        <f>VLOOKUP("*Ульяновская*",[1]итого!$1:$1048576,COLUMN(AA67),0)</f>
        <v>139554</v>
      </c>
      <c r="BA66" s="7">
        <f>VLOOKUP("*Ульяновская*",[1]итого!$1:$1048576,COLUMN(AB67),0)</f>
        <v>142105</v>
      </c>
      <c r="BB66" s="7">
        <f>VLOOKUP("*Ульяновская*",[1]итого!$1:$1048576,COLUMN(AC67),0)</f>
        <v>144590</v>
      </c>
      <c r="BC66" s="7">
        <f>VLOOKUP("*Ульяновская*",[1]итого!$1:$1048576,COLUMN(AD67),0)</f>
        <v>147263</v>
      </c>
      <c r="BD66" s="7">
        <f>VLOOKUP("*Ульяновская*",[1]итого!$1:$1048576,COLUMN(AE67),0)</f>
        <v>150618</v>
      </c>
      <c r="BE66" s="7">
        <f>VLOOKUP("*Ульяновская*",[1]итого!$1:$1048576,COLUMN(AF67),0)</f>
        <v>153085</v>
      </c>
      <c r="BF66" s="7">
        <f>VLOOKUP("*Ульяновская*",[1]итого!$1:$1048576,COLUMN(AG67),0)</f>
        <v>155813</v>
      </c>
      <c r="BG66" s="7">
        <f>VLOOKUP("*Ульяновская*",[1]итого!$1:$1048576,COLUMN(AH67),0)</f>
        <v>157915</v>
      </c>
      <c r="BH66" s="7">
        <f>VLOOKUP("*Ульяновская*",[1]итого!$1:$1048576,COLUMN(AI67),0)</f>
        <v>160328</v>
      </c>
      <c r="BI66" s="7">
        <f>VLOOKUP("*Ульяновская*",[1]итого!$1:$1048576,COLUMN(AJ67),0)</f>
        <v>161468</v>
      </c>
      <c r="BJ66" s="7">
        <f>VLOOKUP("*Ульяновская*",[1]итого!$1:$1048576,COLUMN(AK67),0)</f>
        <v>163790</v>
      </c>
      <c r="BK66" s="7">
        <f>VLOOKUP("*Ульяновская*",[1]итого!$1:$1048576,COLUMN(AL67),0)</f>
        <v>164869</v>
      </c>
      <c r="BL66" s="7">
        <f>VLOOKUP("*Ульяновская*",[1]итого!$1:$1048576,COLUMN(AM67),0)</f>
        <v>166676</v>
      </c>
      <c r="BM66" s="7">
        <f>VLOOKUP("*Ульяновская*",[1]итого!$1:$1048576,COLUMN(AN67),0)</f>
        <v>166436</v>
      </c>
      <c r="BN66" s="7">
        <f>VLOOKUP("*Ульяновская*",[1]итого!$1:$1048576,COLUMN(AO67),0)</f>
        <v>164521</v>
      </c>
      <c r="BO66" s="7">
        <f>VLOOKUP("*Ульяновская*",[1]итого!$1:$1048576,COLUMN(AP67),0)</f>
        <v>163614</v>
      </c>
      <c r="BP66" s="7">
        <f>VLOOKUP("*Ульяновская*",[1]итого!$1:$1048576,COLUMN(AQ67),0)</f>
        <v>163387</v>
      </c>
      <c r="BQ66" s="7">
        <f>VLOOKUP("*Ульяновская*",[1]итого!$1:$1048576,COLUMN(AR67),0)</f>
        <v>164683</v>
      </c>
      <c r="BR66" s="7">
        <f>VLOOKUP("*Ульяновская*",[1]итого!$1:$1048576,COLUMN(AS67),0)</f>
        <v>165601</v>
      </c>
      <c r="BS66" s="7">
        <f>VLOOKUP("*Ульяновская*",[1]итого!$1:$1048576,COLUMN(AT67),0)</f>
        <v>167759</v>
      </c>
      <c r="BT66" s="7">
        <f>VLOOKUP("*Ульяновская*",[1]итого!$1:$1048576,COLUMN(AU67),0)</f>
        <v>169131</v>
      </c>
      <c r="BU66" s="7">
        <f>VLOOKUP("*Ульяновская*",[1]итого!$1:$1048576,COLUMN(AV67),0)</f>
        <v>170758</v>
      </c>
      <c r="BV66" s="7">
        <f>VLOOKUP("*Ульяновская*",[1]итого!$1:$1048576,COLUMN(AW67),0)</f>
        <v>173072</v>
      </c>
      <c r="BW66" s="7">
        <f>VLOOKUP("*Ульяновская*",[1]итого!$1:$1048576,COLUMN(AX67),0)</f>
        <v>173726</v>
      </c>
      <c r="BX66" s="7">
        <f>VLOOKUP("*Ульяновская*",[1]итого!$1:$1048576,COLUMN(AY67),0)</f>
        <v>174863</v>
      </c>
      <c r="BY66" s="7">
        <f>VLOOKUP("*Ульяновская*",[1]итого!$1:$1048576,COLUMN(AZ67),0)</f>
        <v>177402</v>
      </c>
      <c r="BZ66" s="7">
        <f>VLOOKUP("*Ульяновская*",[1]итого!$1:$1048576,COLUMN(BA67),0)</f>
        <v>180705</v>
      </c>
      <c r="CA66" s="7">
        <f>VLOOKUP("*Ульяновская*",[1]итого!$1:$1048576,COLUMN(BB67),0)</f>
        <v>184122</v>
      </c>
      <c r="CB66" s="7">
        <f>VLOOKUP("*Ульяновская*",[1]итого!$1:$1048576,COLUMN(BC67),0)</f>
        <v>187758</v>
      </c>
      <c r="CC66" s="7">
        <f>VLOOKUP("*Ульяновская*",[1]итого!$1:$1048576,COLUMN(BD67),0)</f>
        <v>190604</v>
      </c>
      <c r="CD66" s="7">
        <f>VLOOKUP("*Ульяновская*",[1]итого!$1:$1048576,COLUMN(BE67),0)</f>
        <v>196544</v>
      </c>
      <c r="CE66" s="7">
        <f>VLOOKUP("*Ульяновская*",[1]итого!$1:$1048576,COLUMN(BF67),0)</f>
        <v>202593</v>
      </c>
      <c r="CF66" s="7">
        <f>VLOOKUP("*Ульяновская*",[1]итого!$1:$1048576,COLUMN(BG67),0)</f>
        <v>207252</v>
      </c>
      <c r="CG66" s="7">
        <f>VLOOKUP("*Ульяновская*",[1]итого!$1:$1048576,COLUMN(BH67),0)</f>
        <v>209641</v>
      </c>
      <c r="CH66" s="7">
        <f>VLOOKUP("*Ульяновская*",[1]итого!$1:$1048576,COLUMN(BI67),0)</f>
        <v>209522</v>
      </c>
      <c r="CI66" s="7">
        <f>VLOOKUP("*Ульяновская*",[1]итого!$1:$1048576,COLUMN(BJ67),0)</f>
        <v>210934</v>
      </c>
      <c r="CJ66" s="7">
        <f>VLOOKUP("*Ульяновская*",[1]итого!$1:$1048576,COLUMN(BK67),0)</f>
        <v>211860</v>
      </c>
      <c r="CK66" s="7">
        <f>VLOOKUP("*Ульяновская*",[1]итого!$1:$1048576,COLUMN(BL67),0)</f>
        <v>215148</v>
      </c>
      <c r="CL66" s="7">
        <f>VLOOKUP("*Ульяновская*",[1]итого!$1:$1048576,COLUMN(BM67),0)</f>
        <v>218302</v>
      </c>
      <c r="CM66" s="7">
        <f>VLOOKUP("*Ульяновская*",[1]итого!$1:$1048576,COLUMN(BN67),0)</f>
        <v>222480</v>
      </c>
      <c r="CN66" s="7">
        <f>VLOOKUP("*Ульяновская*",[1]итого!$1:$1048576,COLUMN(BO67),0)</f>
        <v>228660</v>
      </c>
      <c r="CO66" s="7">
        <f>VLOOKUP("*Ульяновская*",[1]итого!$1:$1048576,COLUMN(BP67),0)</f>
        <v>229223</v>
      </c>
      <c r="CP66" s="7">
        <f>VLOOKUP("*Ульяновская*",[1]итого!$1:$1048576,COLUMN(BQ67),0)</f>
        <v>231953</v>
      </c>
      <c r="CQ66" s="7">
        <f>VLOOKUP("*Ульяновская*",[1]итого!$1:$1048576,COLUMN(BR67),0)</f>
        <v>233826</v>
      </c>
      <c r="CR66" s="7">
        <f>VLOOKUP("*Ульяновская*",[1]итого!$1:$1048576,COLUMN(BS67),0)</f>
        <v>234967</v>
      </c>
      <c r="CS66" s="7">
        <f>VLOOKUP("*Ульяновская*",[1]итого!$1:$1048576,COLUMN(BT67),0)</f>
        <v>226835</v>
      </c>
      <c r="CT66" s="7">
        <f>VLOOKUP("*Ульяновская*",[1]итого!$1:$1048576,COLUMN(BU67),0)</f>
        <v>223732</v>
      </c>
      <c r="CU66" s="7">
        <f>VLOOKUP("*Ульяновская*",[1]итого!$1:$1048576,COLUMN(BV67),0)</f>
        <v>218102</v>
      </c>
      <c r="CV66" s="7">
        <f>VLOOKUP("*Ульяновская*",[1]итого!$1:$1048576,COLUMN(BW67),0)</f>
        <v>216860</v>
      </c>
      <c r="CW66" s="7">
        <f>VLOOKUP("*Ульяновская*",[1]итого!$1:$1048576,COLUMN(BX67),0)</f>
        <v>216558</v>
      </c>
      <c r="CX66" s="7">
        <f>VLOOKUP("*Ульяновская*",[1]итого!$1:$1048576,COLUMN(BY67),0)</f>
        <v>216303</v>
      </c>
      <c r="CY66" s="7">
        <f>VLOOKUP("*Ульяновская*",[1]итого!$1:$1048576,COLUMN(BZ67),0)</f>
        <v>216767</v>
      </c>
      <c r="CZ66" s="7">
        <f>VLOOKUP("*Ульяновская*",[1]итого!$1:$1048576,COLUMN(CA67),0)</f>
        <v>216188</v>
      </c>
      <c r="DA66" s="7">
        <f>VLOOKUP("*Ульяновская*",[1]итого!$1:$1048576,COLUMN(CB67),0)</f>
        <v>215728</v>
      </c>
      <c r="DB66" s="7">
        <f>VLOOKUP("*Ульяновская*",[1]итого!$1:$1048576,COLUMN(CC67),0)</f>
        <v>217926</v>
      </c>
      <c r="DC66" s="7">
        <f>VLOOKUP("*Ульяновская*",[1]итого!$1:$1048576,COLUMN(CD67),0)</f>
        <v>219131</v>
      </c>
      <c r="DD66" s="7">
        <f>VLOOKUP("*Ульяновская*",[1]итого!$1:$1048576,COLUMN(CE67),0)</f>
        <v>221125</v>
      </c>
      <c r="DE66" s="7">
        <f>VLOOKUP("*Ульяновская*",[1]итого!$1:$1048576,COLUMN(CF67),0)</f>
        <v>222336</v>
      </c>
      <c r="DF66" s="7">
        <f>VLOOKUP("*Ульяновская*",[1]итого!$1:$1048576,COLUMN(CG67),0)</f>
        <v>223049</v>
      </c>
    </row>
    <row r="67" spans="1:110" ht="31.5" x14ac:dyDescent="0.25">
      <c r="A67" s="6" t="s">
        <v>63</v>
      </c>
      <c r="B67" s="7">
        <v>1205597.426</v>
      </c>
      <c r="C67" s="7">
        <v>1200267.4439999999</v>
      </c>
      <c r="D67" s="7">
        <v>1199989.5220000001</v>
      </c>
      <c r="E67" s="7">
        <v>1208869.4669999999</v>
      </c>
      <c r="F67" s="7">
        <v>1219330.6070000001</v>
      </c>
      <c r="G67" s="7">
        <v>1224878.338</v>
      </c>
      <c r="H67" s="7">
        <v>1234622.007</v>
      </c>
      <c r="I67" s="7">
        <v>1249409.6399999999</v>
      </c>
      <c r="J67" s="7">
        <v>1269965.291</v>
      </c>
      <c r="K67" s="7">
        <v>1285959.3799999999</v>
      </c>
      <c r="L67" s="7">
        <v>1297710.2180000001</v>
      </c>
      <c r="M67" s="7">
        <v>1315739.007</v>
      </c>
      <c r="N67" s="7">
        <v>1332948.7709999999</v>
      </c>
      <c r="O67" s="7">
        <v>1338715.3030000001</v>
      </c>
      <c r="P67" s="7">
        <v>1348697.3</v>
      </c>
      <c r="Q67" s="7">
        <v>1365768.625</v>
      </c>
      <c r="R67" s="7">
        <v>1386223.9669999999</v>
      </c>
      <c r="S67" s="7">
        <v>1411375.078</v>
      </c>
      <c r="T67" s="7">
        <v>1437260.7830000001</v>
      </c>
      <c r="U67" s="7">
        <v>1464176.0870000001</v>
      </c>
      <c r="V67" s="7">
        <v>1496680.111</v>
      </c>
      <c r="W67" s="7">
        <v>1524642.3740000001</v>
      </c>
      <c r="X67" s="7">
        <v>1546709.821</v>
      </c>
      <c r="Y67" s="7">
        <v>1580419.8430000001</v>
      </c>
      <c r="Z67" s="7">
        <v>1591127.179</v>
      </c>
      <c r="AA67" s="7">
        <f>VLOOKUP("*Уральский*",[1]итого!$1:$1048576,COLUMN(B68),0)</f>
        <v>1604319</v>
      </c>
      <c r="AB67" s="7">
        <f>VLOOKUP("*Уральский*",[1]итого!$1:$1048576,COLUMN(C68),0)</f>
        <v>1620999</v>
      </c>
      <c r="AC67" s="7">
        <f>VLOOKUP("*Уральский*",[1]итого!$1:$1048576,COLUMN(D68),0)</f>
        <v>1645939</v>
      </c>
      <c r="AD67" s="7">
        <f>VLOOKUP("*Уральский*",[1]итого!$1:$1048576,COLUMN(E68),0)</f>
        <v>1674224</v>
      </c>
      <c r="AE67" s="7">
        <f>VLOOKUP("*Уральский*",[1]итого!$1:$1048576,COLUMN(F68),0)</f>
        <v>1696157</v>
      </c>
      <c r="AF67" s="7">
        <f>VLOOKUP("*Уральский*",[1]итого!$1:$1048576,COLUMN(G68),0)</f>
        <v>1717320</v>
      </c>
      <c r="AG67" s="7">
        <f>VLOOKUP("*Уральский*",[1]итого!$1:$1048576,COLUMN(H68),0)</f>
        <v>1734763</v>
      </c>
      <c r="AH67" s="7">
        <f>VLOOKUP("*Уральский*",[1]итого!$1:$1048576,COLUMN(I68),0)</f>
        <v>1764343</v>
      </c>
      <c r="AI67" s="7">
        <f>VLOOKUP("*Уральский*",[1]итого!$1:$1048576,COLUMN(J68),0)</f>
        <v>1788980</v>
      </c>
      <c r="AJ67" s="7">
        <f>VLOOKUP("*Уральский*",[1]итого!$1:$1048576,COLUMN(K68),0)</f>
        <v>1796552</v>
      </c>
      <c r="AK67" s="7">
        <f>VLOOKUP("*Уральский*",[1]итого!$1:$1048576,COLUMN(L68),0)</f>
        <v>1818575</v>
      </c>
      <c r="AL67" s="7">
        <f>VLOOKUP("*Уральский*",[1]итого!$1:$1048576,COLUMN(M68),0)</f>
        <v>1834846</v>
      </c>
      <c r="AM67" s="7">
        <f>VLOOKUP("*Уральский*",[1]итого!$1:$1048576,COLUMN(N68),0)</f>
        <v>1846469</v>
      </c>
      <c r="AN67" s="7">
        <f>VLOOKUP("*Уральский*",[1]итого!$1:$1048576,COLUMN(O68),0)</f>
        <v>1865745</v>
      </c>
      <c r="AO67" s="7">
        <f>VLOOKUP("*Уральский*",[1]итого!$1:$1048576,COLUMN(P68),0)</f>
        <v>1892038</v>
      </c>
      <c r="AP67" s="7">
        <f>VLOOKUP("*Уральский*",[1]итого!$1:$1048576,COLUMN(Q68),0)</f>
        <v>1877327</v>
      </c>
      <c r="AQ67" s="7">
        <f>VLOOKUP("*Уральский*",[1]итого!$1:$1048576,COLUMN(R68),0)</f>
        <v>1886061</v>
      </c>
      <c r="AR67" s="7">
        <f>VLOOKUP("*Уральский*",[1]итого!$1:$1048576,COLUMN(S68),0)</f>
        <v>1902772</v>
      </c>
      <c r="AS67" s="7">
        <f>VLOOKUP("*Уральский*",[1]итого!$1:$1048576,COLUMN(T68),0)</f>
        <v>1930156</v>
      </c>
      <c r="AT67" s="7">
        <f>VLOOKUP("*Уральский*",[1]итого!$1:$1048576,COLUMN(U68),0)</f>
        <v>1968866</v>
      </c>
      <c r="AU67" s="7">
        <f>VLOOKUP("*Уральский*",[1]итого!$1:$1048576,COLUMN(V68),0)</f>
        <v>2004285</v>
      </c>
      <c r="AV67" s="7">
        <f>VLOOKUP("*Уральский*",[1]итого!$1:$1048576,COLUMN(W68),0)</f>
        <v>2040684</v>
      </c>
      <c r="AW67" s="7">
        <f>VLOOKUP("*Уральский*",[1]итого!$1:$1048576,COLUMN(X68),0)</f>
        <v>2046002</v>
      </c>
      <c r="AX67" s="7">
        <f>VLOOKUP("*Уральский*",[1]итого!$1:$1048576,COLUMN(Y68),0)</f>
        <v>2056027</v>
      </c>
      <c r="AY67" s="7">
        <f>VLOOKUP("*Уральский*",[1]итого!$1:$1048576,COLUMN(Z68),0)</f>
        <v>2068582</v>
      </c>
      <c r="AZ67" s="7">
        <f>VLOOKUP("*Уральский*",[1]итого!$1:$1048576,COLUMN(AA68),0)</f>
        <v>2094710</v>
      </c>
      <c r="BA67" s="7">
        <f>VLOOKUP("*Уральский*",[1]итого!$1:$1048576,COLUMN(AB68),0)</f>
        <v>2136297</v>
      </c>
      <c r="BB67" s="7">
        <f>VLOOKUP("*Уральский*",[1]итого!$1:$1048576,COLUMN(AC68),0)</f>
        <v>2178469</v>
      </c>
      <c r="BC67" s="7">
        <f>VLOOKUP("*Уральский*",[1]итого!$1:$1048576,COLUMN(AD68),0)</f>
        <v>2221110</v>
      </c>
      <c r="BD67" s="7">
        <f>VLOOKUP("*Уральский*",[1]итого!$1:$1048576,COLUMN(AE68),0)</f>
        <v>2273632</v>
      </c>
      <c r="BE67" s="7">
        <f>VLOOKUP("*Уральский*",[1]итого!$1:$1048576,COLUMN(AF68),0)</f>
        <v>2298486</v>
      </c>
      <c r="BF67" s="7">
        <f>VLOOKUP("*Уральский*",[1]итого!$1:$1048576,COLUMN(AG68),0)</f>
        <v>2324310</v>
      </c>
      <c r="BG67" s="7">
        <f>VLOOKUP("*Уральский*",[1]итого!$1:$1048576,COLUMN(AH68),0)</f>
        <v>2359086</v>
      </c>
      <c r="BH67" s="7">
        <f>VLOOKUP("*Уральский*",[1]итого!$1:$1048576,COLUMN(AI68),0)</f>
        <v>2389131</v>
      </c>
      <c r="BI67" s="7">
        <f>VLOOKUP("*Уральский*",[1]итого!$1:$1048576,COLUMN(AJ68),0)</f>
        <v>2403792</v>
      </c>
      <c r="BJ67" s="7">
        <f>VLOOKUP("*Уральский*",[1]итого!$1:$1048576,COLUMN(AK68),0)</f>
        <v>2437268</v>
      </c>
      <c r="BK67" s="7">
        <f>VLOOKUP("*Уральский*",[1]итого!$1:$1048576,COLUMN(AL68),0)</f>
        <v>2457129</v>
      </c>
      <c r="BL67" s="7">
        <f>VLOOKUP("*Уральский*",[1]итого!$1:$1048576,COLUMN(AM68),0)</f>
        <v>2490399</v>
      </c>
      <c r="BM67" s="7">
        <f>VLOOKUP("*Уральский*",[1]итого!$1:$1048576,COLUMN(AN68),0)</f>
        <v>2494698</v>
      </c>
      <c r="BN67" s="7">
        <f>VLOOKUP("*Уральский*",[1]итого!$1:$1048576,COLUMN(AO68),0)</f>
        <v>2471917</v>
      </c>
      <c r="BO67" s="7">
        <f>VLOOKUP("*Уральский*",[1]итого!$1:$1048576,COLUMN(AP68),0)</f>
        <v>2461337</v>
      </c>
      <c r="BP67" s="7">
        <f>VLOOKUP("*Уральский*",[1]итого!$1:$1048576,COLUMN(AQ68),0)</f>
        <v>2467719</v>
      </c>
      <c r="BQ67" s="7">
        <f>VLOOKUP("*Уральский*",[1]итого!$1:$1048576,COLUMN(AR68),0)</f>
        <v>2490649</v>
      </c>
      <c r="BR67" s="7">
        <f>VLOOKUP("*Уральский*",[1]итого!$1:$1048576,COLUMN(AS68),0)</f>
        <v>2519767</v>
      </c>
      <c r="BS67" s="7">
        <f>VLOOKUP("*Уральский*",[1]итого!$1:$1048576,COLUMN(AT68),0)</f>
        <v>2560281</v>
      </c>
      <c r="BT67" s="7">
        <f>VLOOKUP("*Уральский*",[1]итого!$1:$1048576,COLUMN(AU68),0)</f>
        <v>2587480</v>
      </c>
      <c r="BU67" s="7">
        <f>VLOOKUP("*Уральский*",[1]итого!$1:$1048576,COLUMN(AV68),0)</f>
        <v>2619613</v>
      </c>
      <c r="BV67" s="7">
        <f>VLOOKUP("*Уральский*",[1]итого!$1:$1048576,COLUMN(AW68),0)</f>
        <v>2646273</v>
      </c>
      <c r="BW67" s="7">
        <f>VLOOKUP("*Уральский*",[1]итого!$1:$1048576,COLUMN(AX68),0)</f>
        <v>2661177</v>
      </c>
      <c r="BX67" s="7">
        <f>VLOOKUP("*Уральский*",[1]итого!$1:$1048576,COLUMN(AY68),0)</f>
        <v>2687334</v>
      </c>
      <c r="BY67" s="7">
        <f>VLOOKUP("*Уральский*",[1]итого!$1:$1048576,COLUMN(AZ68),0)</f>
        <v>2735378</v>
      </c>
      <c r="BZ67" s="7">
        <f>VLOOKUP("*Уральский*",[1]итого!$1:$1048576,COLUMN(BA68),0)</f>
        <v>2788891</v>
      </c>
      <c r="CA67" s="7">
        <f>VLOOKUP("*Уральский*",[1]итого!$1:$1048576,COLUMN(BB68),0)</f>
        <v>2849563</v>
      </c>
      <c r="CB67" s="7">
        <f>VLOOKUP("*Уральский*",[1]итого!$1:$1048576,COLUMN(BC68),0)</f>
        <v>2914664</v>
      </c>
      <c r="CC67" s="7">
        <f>VLOOKUP("*Уральский*",[1]итого!$1:$1048576,COLUMN(BD68),0)</f>
        <v>2971503</v>
      </c>
      <c r="CD67" s="7">
        <f>VLOOKUP("*Уральский*",[1]итого!$1:$1048576,COLUMN(BE68),0)</f>
        <v>3075208</v>
      </c>
      <c r="CE67" s="7">
        <f>VLOOKUP("*Уральский*",[1]итого!$1:$1048576,COLUMN(BF68),0)</f>
        <v>3171786</v>
      </c>
      <c r="CF67" s="7">
        <f>VLOOKUP("*Уральский*",[1]итого!$1:$1048576,COLUMN(BG68),0)</f>
        <v>3241166</v>
      </c>
      <c r="CG67" s="7">
        <f>VLOOKUP("*Уральский*",[1]итого!$1:$1048576,COLUMN(BH68),0)</f>
        <v>3275331</v>
      </c>
      <c r="CH67" s="7">
        <f>VLOOKUP("*Уральский*",[1]итого!$1:$1048576,COLUMN(BI68),0)</f>
        <v>3274347</v>
      </c>
      <c r="CI67" s="7">
        <f>VLOOKUP("*Уральский*",[1]итого!$1:$1048576,COLUMN(BJ68),0)</f>
        <v>3295284</v>
      </c>
      <c r="CJ67" s="7">
        <f>VLOOKUP("*Уральский*",[1]итого!$1:$1048576,COLUMN(BK68),0)</f>
        <v>3318995</v>
      </c>
      <c r="CK67" s="7">
        <f>VLOOKUP("*Уральский*",[1]итого!$1:$1048576,COLUMN(BL68),0)</f>
        <v>3370279</v>
      </c>
      <c r="CL67" s="7">
        <f>VLOOKUP("*Уральский*",[1]итого!$1:$1048576,COLUMN(BM68),0)</f>
        <v>3404458</v>
      </c>
      <c r="CM67" s="7">
        <f>VLOOKUP("*Уральский*",[1]итого!$1:$1048576,COLUMN(BN68),0)</f>
        <v>3449374</v>
      </c>
      <c r="CN67" s="7">
        <f>VLOOKUP("*Уральский*",[1]итого!$1:$1048576,COLUMN(BO68),0)</f>
        <v>3531662</v>
      </c>
      <c r="CO67" s="7">
        <f>VLOOKUP("*Уральский*",[1]итого!$1:$1048576,COLUMN(BP68),0)</f>
        <v>3530272</v>
      </c>
      <c r="CP67" s="7">
        <f>VLOOKUP("*Уральский*",[1]итого!$1:$1048576,COLUMN(BQ68),0)</f>
        <v>3567424</v>
      </c>
      <c r="CQ67" s="7">
        <f>VLOOKUP("*Уральский*",[1]итого!$1:$1048576,COLUMN(BR68),0)</f>
        <v>3560121</v>
      </c>
      <c r="CR67" s="7">
        <f>VLOOKUP("*Уральский*",[1]итого!$1:$1048576,COLUMN(BS68),0)</f>
        <v>3548422</v>
      </c>
      <c r="CS67" s="7">
        <f>VLOOKUP("*Уральский*",[1]итого!$1:$1048576,COLUMN(BT68),0)</f>
        <v>3486071</v>
      </c>
      <c r="CT67" s="7">
        <f>VLOOKUP("*Уральский*",[1]итого!$1:$1048576,COLUMN(BU68),0)</f>
        <v>3433669</v>
      </c>
      <c r="CU67" s="7">
        <f>VLOOKUP("*Уральский*",[1]итого!$1:$1048576,COLUMN(BV68),0)</f>
        <v>3417157</v>
      </c>
      <c r="CV67" s="7">
        <f>VLOOKUP("*Уральский*",[1]итого!$1:$1048576,COLUMN(BW68),0)</f>
        <v>3403945</v>
      </c>
      <c r="CW67" s="7">
        <f>VLOOKUP("*Уральский*",[1]итого!$1:$1048576,COLUMN(BX68),0)</f>
        <v>3399601</v>
      </c>
      <c r="CX67" s="7">
        <f>VLOOKUP("*Уральский*",[1]итого!$1:$1048576,COLUMN(BY68),0)</f>
        <v>3401859</v>
      </c>
      <c r="CY67" s="7">
        <f>VLOOKUP("*Уральский*",[1]итого!$1:$1048576,COLUMN(BZ68),0)</f>
        <v>3412984</v>
      </c>
      <c r="CZ67" s="7">
        <f>VLOOKUP("*Уральский*",[1]итого!$1:$1048576,COLUMN(CA68),0)</f>
        <v>3413873</v>
      </c>
      <c r="DA67" s="7">
        <f>VLOOKUP("*Уральский*",[1]итого!$1:$1048576,COLUMN(CB68),0)</f>
        <v>3408003</v>
      </c>
      <c r="DB67" s="7">
        <f>VLOOKUP("*Уральский*",[1]итого!$1:$1048576,COLUMN(CC68),0)</f>
        <v>3444370</v>
      </c>
      <c r="DC67" s="7">
        <f>VLOOKUP("*Уральский*",[1]итого!$1:$1048576,COLUMN(CD68),0)</f>
        <v>3466762</v>
      </c>
      <c r="DD67" s="7">
        <f>VLOOKUP("*Уральский*",[1]итого!$1:$1048576,COLUMN(CE68),0)</f>
        <v>3501584</v>
      </c>
      <c r="DE67" s="7">
        <f>VLOOKUP("*Уральский*",[1]итого!$1:$1048576,COLUMN(CF68),0)</f>
        <v>3519861</v>
      </c>
      <c r="DF67" s="7">
        <f>VLOOKUP("*Уральский*",[1]итого!$1:$1048576,COLUMN(CG68),0)</f>
        <v>3532921</v>
      </c>
    </row>
    <row r="68" spans="1:110" x14ac:dyDescent="0.25">
      <c r="A68" s="8" t="s">
        <v>64</v>
      </c>
      <c r="B68" s="7">
        <v>54582.686000000002</v>
      </c>
      <c r="C68" s="7">
        <v>54443.031999999999</v>
      </c>
      <c r="D68" s="7">
        <v>54262.248</v>
      </c>
      <c r="E68" s="7">
        <v>54590.911</v>
      </c>
      <c r="F68" s="7">
        <v>55048.642999999996</v>
      </c>
      <c r="G68" s="7">
        <v>55238.319000000003</v>
      </c>
      <c r="H68" s="7">
        <v>55327.203000000001</v>
      </c>
      <c r="I68" s="7">
        <v>56025.563000000002</v>
      </c>
      <c r="J68" s="7">
        <v>56856.917999999998</v>
      </c>
      <c r="K68" s="7">
        <v>57501.275000000001</v>
      </c>
      <c r="L68" s="7">
        <v>58036.841999999997</v>
      </c>
      <c r="M68" s="7">
        <v>58643.373</v>
      </c>
      <c r="N68" s="7">
        <v>59580.826000000001</v>
      </c>
      <c r="O68" s="7">
        <v>60344.512000000002</v>
      </c>
      <c r="P68" s="7">
        <v>60762.98</v>
      </c>
      <c r="Q68" s="7">
        <v>61663.858</v>
      </c>
      <c r="R68" s="7">
        <v>62534.457999999999</v>
      </c>
      <c r="S68" s="7">
        <v>63660.290999999997</v>
      </c>
      <c r="T68" s="7">
        <v>64653.769</v>
      </c>
      <c r="U68" s="7">
        <v>65964.682000000001</v>
      </c>
      <c r="V68" s="7">
        <v>67563.532999999996</v>
      </c>
      <c r="W68" s="7">
        <v>68711.210999999996</v>
      </c>
      <c r="X68" s="7">
        <v>69649.985000000001</v>
      </c>
      <c r="Y68" s="7">
        <v>71116.073999999993</v>
      </c>
      <c r="Z68" s="7">
        <v>71662.308999999994</v>
      </c>
      <c r="AA68" s="7">
        <f>VLOOKUP("*Курганская*",[1]итого!$1:$1048576,COLUMN(B69),0)</f>
        <v>72136</v>
      </c>
      <c r="AB68" s="7">
        <f>VLOOKUP("*Курганская*",[1]итого!$1:$1048576,COLUMN(C69),0)</f>
        <v>72815</v>
      </c>
      <c r="AC68" s="7">
        <f>VLOOKUP("*Курганская*",[1]итого!$1:$1048576,COLUMN(D69),0)</f>
        <v>74005</v>
      </c>
      <c r="AD68" s="7">
        <f>VLOOKUP("*Курганская*",[1]итого!$1:$1048576,COLUMN(E69),0)</f>
        <v>75463</v>
      </c>
      <c r="AE68" s="7">
        <f>VLOOKUP("*Курганская*",[1]итого!$1:$1048576,COLUMN(F69),0)</f>
        <v>76631</v>
      </c>
      <c r="AF68" s="7">
        <f>VLOOKUP("*Курганская*",[1]итого!$1:$1048576,COLUMN(G69),0)</f>
        <v>77697</v>
      </c>
      <c r="AG68" s="7">
        <f>VLOOKUP("*Курганская*",[1]итого!$1:$1048576,COLUMN(H69),0)</f>
        <v>78876</v>
      </c>
      <c r="AH68" s="7">
        <f>VLOOKUP("*Курганская*",[1]итого!$1:$1048576,COLUMN(I69),0)</f>
        <v>80547</v>
      </c>
      <c r="AI68" s="7">
        <f>VLOOKUP("*Курганская*",[1]итого!$1:$1048576,COLUMN(J69),0)</f>
        <v>81775</v>
      </c>
      <c r="AJ68" s="7">
        <f>VLOOKUP("*Курганская*",[1]итого!$1:$1048576,COLUMN(K69),0)</f>
        <v>82395</v>
      </c>
      <c r="AK68" s="7">
        <f>VLOOKUP("*Курганская*",[1]итого!$1:$1048576,COLUMN(L69),0)</f>
        <v>83176</v>
      </c>
      <c r="AL68" s="7">
        <f>VLOOKUP("*Курганская*",[1]итого!$1:$1048576,COLUMN(M69),0)</f>
        <v>83528</v>
      </c>
      <c r="AM68" s="7">
        <f>VLOOKUP("*Курганская*",[1]итого!$1:$1048576,COLUMN(N69),0)</f>
        <v>84057</v>
      </c>
      <c r="AN68" s="7">
        <f>VLOOKUP("*Курганская*",[1]итого!$1:$1048576,COLUMN(O69),0)</f>
        <v>84601</v>
      </c>
      <c r="AO68" s="7">
        <f>VLOOKUP("*Курганская*",[1]итого!$1:$1048576,COLUMN(P69),0)</f>
        <v>85785</v>
      </c>
      <c r="AP68" s="7">
        <f>VLOOKUP("*Курганская*",[1]итого!$1:$1048576,COLUMN(Q69),0)</f>
        <v>85396</v>
      </c>
      <c r="AQ68" s="7">
        <f>VLOOKUP("*Курганская*",[1]итого!$1:$1048576,COLUMN(R69),0)</f>
        <v>85577</v>
      </c>
      <c r="AR68" s="7">
        <f>VLOOKUP("*Курганская*",[1]итого!$1:$1048576,COLUMN(S69),0)</f>
        <v>86298</v>
      </c>
      <c r="AS68" s="7">
        <f>VLOOKUP("*Курганская*",[1]итого!$1:$1048576,COLUMN(T69),0)</f>
        <v>87480</v>
      </c>
      <c r="AT68" s="7">
        <f>VLOOKUP("*Курганская*",[1]итого!$1:$1048576,COLUMN(U69),0)</f>
        <v>89141</v>
      </c>
      <c r="AU68" s="7">
        <f>VLOOKUP("*Курганская*",[1]итого!$1:$1048576,COLUMN(V69),0)</f>
        <v>90707</v>
      </c>
      <c r="AV68" s="7">
        <f>VLOOKUP("*Курганская*",[1]итого!$1:$1048576,COLUMN(W69),0)</f>
        <v>92492</v>
      </c>
      <c r="AW68" s="7">
        <f>VLOOKUP("*Курганская*",[1]итого!$1:$1048576,COLUMN(X69),0)</f>
        <v>92724</v>
      </c>
      <c r="AX68" s="7">
        <f>VLOOKUP("*Курганская*",[1]итого!$1:$1048576,COLUMN(Y69),0)</f>
        <v>93400</v>
      </c>
      <c r="AY68" s="7">
        <f>VLOOKUP("*Курганская*",[1]итого!$1:$1048576,COLUMN(Z69),0)</f>
        <v>93785</v>
      </c>
      <c r="AZ68" s="7">
        <f>VLOOKUP("*Курганская*",[1]итого!$1:$1048576,COLUMN(AA69),0)</f>
        <v>94820</v>
      </c>
      <c r="BA68" s="7">
        <f>VLOOKUP("*Курганская*",[1]итого!$1:$1048576,COLUMN(AB69),0)</f>
        <v>96726</v>
      </c>
      <c r="BB68" s="7">
        <f>VLOOKUP("*Курганская*",[1]итого!$1:$1048576,COLUMN(AC69),0)</f>
        <v>98530</v>
      </c>
      <c r="BC68" s="7">
        <f>VLOOKUP("*Курганская*",[1]итого!$1:$1048576,COLUMN(AD69),0)</f>
        <v>100304</v>
      </c>
      <c r="BD68" s="7">
        <f>VLOOKUP("*Курганская*",[1]итого!$1:$1048576,COLUMN(AE69),0)</f>
        <v>102562</v>
      </c>
      <c r="BE68" s="7">
        <f>VLOOKUP("*Курганская*",[1]итого!$1:$1048576,COLUMN(AF69),0)</f>
        <v>104258</v>
      </c>
      <c r="BF68" s="7">
        <f>VLOOKUP("*Курганская*",[1]итого!$1:$1048576,COLUMN(AG69),0)</f>
        <v>106115</v>
      </c>
      <c r="BG68" s="7">
        <f>VLOOKUP("*Курганская*",[1]итого!$1:$1048576,COLUMN(AH69),0)</f>
        <v>107579</v>
      </c>
      <c r="BH68" s="7">
        <f>VLOOKUP("*Курганская*",[1]итого!$1:$1048576,COLUMN(AI69),0)</f>
        <v>108914</v>
      </c>
      <c r="BI68" s="7">
        <f>VLOOKUP("*Курганская*",[1]итого!$1:$1048576,COLUMN(AJ69),0)</f>
        <v>109672</v>
      </c>
      <c r="BJ68" s="7">
        <f>VLOOKUP("*Курганская*",[1]итого!$1:$1048576,COLUMN(AK69),0)</f>
        <v>111011</v>
      </c>
      <c r="BK68" s="7">
        <f>VLOOKUP("*Курганская*",[1]итого!$1:$1048576,COLUMN(AL69),0)</f>
        <v>111912</v>
      </c>
      <c r="BL68" s="7">
        <f>VLOOKUP("*Курганская*",[1]итого!$1:$1048576,COLUMN(AM69),0)</f>
        <v>113290</v>
      </c>
      <c r="BM68" s="7">
        <f>VLOOKUP("*Курганская*",[1]итого!$1:$1048576,COLUMN(AN69),0)</f>
        <v>113471</v>
      </c>
      <c r="BN68" s="7">
        <f>VLOOKUP("*Курганская*",[1]итого!$1:$1048576,COLUMN(AO69),0)</f>
        <v>112219</v>
      </c>
      <c r="BO68" s="7">
        <f>VLOOKUP("*Курганская*",[1]итого!$1:$1048576,COLUMN(AP69),0)</f>
        <v>111331</v>
      </c>
      <c r="BP68" s="7">
        <f>VLOOKUP("*Курганская*",[1]итого!$1:$1048576,COLUMN(AQ69),0)</f>
        <v>111564</v>
      </c>
      <c r="BQ68" s="7">
        <f>VLOOKUP("*Курганская*",[1]итого!$1:$1048576,COLUMN(AR69),0)</f>
        <v>112366</v>
      </c>
      <c r="BR68" s="7">
        <f>VLOOKUP("*Курганская*",[1]итого!$1:$1048576,COLUMN(AS69),0)</f>
        <v>113222</v>
      </c>
      <c r="BS68" s="7">
        <f>VLOOKUP("*Курганская*",[1]итого!$1:$1048576,COLUMN(AT69),0)</f>
        <v>114864</v>
      </c>
      <c r="BT68" s="7">
        <f>VLOOKUP("*Курганская*",[1]итого!$1:$1048576,COLUMN(AU69),0)</f>
        <v>116034</v>
      </c>
      <c r="BU68" s="7">
        <f>VLOOKUP("*Курганская*",[1]итого!$1:$1048576,COLUMN(AV69),0)</f>
        <v>117373</v>
      </c>
      <c r="BV68" s="7">
        <f>VLOOKUP("*Курганская*",[1]итого!$1:$1048576,COLUMN(AW69),0)</f>
        <v>118874</v>
      </c>
      <c r="BW68" s="7">
        <f>VLOOKUP("*Курганская*",[1]итого!$1:$1048576,COLUMN(AX69),0)</f>
        <v>119523</v>
      </c>
      <c r="BX68" s="7">
        <f>VLOOKUP("*Курганская*",[1]итого!$1:$1048576,COLUMN(AY69),0)</f>
        <v>120842</v>
      </c>
      <c r="BY68" s="7">
        <f>VLOOKUP("*Курганская*",[1]итого!$1:$1048576,COLUMN(AZ69),0)</f>
        <v>122680</v>
      </c>
      <c r="BZ68" s="7">
        <f>VLOOKUP("*Курганская*",[1]итого!$1:$1048576,COLUMN(BA69),0)</f>
        <v>125320</v>
      </c>
      <c r="CA68" s="7">
        <f>VLOOKUP("*Курганская*",[1]итого!$1:$1048576,COLUMN(BB69),0)</f>
        <v>127753</v>
      </c>
      <c r="CB68" s="7">
        <f>VLOOKUP("*Курганская*",[1]итого!$1:$1048576,COLUMN(BC69),0)</f>
        <v>130959</v>
      </c>
      <c r="CC68" s="7">
        <f>VLOOKUP("*Курганская*",[1]итого!$1:$1048576,COLUMN(BD69),0)</f>
        <v>133732</v>
      </c>
      <c r="CD68" s="7">
        <f>VLOOKUP("*Курганская*",[1]итого!$1:$1048576,COLUMN(BE69),0)</f>
        <v>138636</v>
      </c>
      <c r="CE68" s="7">
        <f>VLOOKUP("*Курганская*",[1]итого!$1:$1048576,COLUMN(BF69),0)</f>
        <v>143326</v>
      </c>
      <c r="CF68" s="7">
        <f>VLOOKUP("*Курганская*",[1]итого!$1:$1048576,COLUMN(BG69),0)</f>
        <v>146728</v>
      </c>
      <c r="CG68" s="7">
        <f>VLOOKUP("*Курганская*",[1]итого!$1:$1048576,COLUMN(BH69),0)</f>
        <v>148589</v>
      </c>
      <c r="CH68" s="7">
        <f>VLOOKUP("*Курганская*",[1]итого!$1:$1048576,COLUMN(BI69),0)</f>
        <v>148779</v>
      </c>
      <c r="CI68" s="7">
        <f>VLOOKUP("*Курганская*",[1]итого!$1:$1048576,COLUMN(BJ69),0)</f>
        <v>150221</v>
      </c>
      <c r="CJ68" s="7">
        <f>VLOOKUP("*Курганская*",[1]итого!$1:$1048576,COLUMN(BK69),0)</f>
        <v>151652</v>
      </c>
      <c r="CK68" s="7">
        <f>VLOOKUP("*Курганская*",[1]итого!$1:$1048576,COLUMN(BL69),0)</f>
        <v>154551</v>
      </c>
      <c r="CL68" s="7">
        <f>VLOOKUP("*Курганская*",[1]итого!$1:$1048576,COLUMN(BM69),0)</f>
        <v>156440</v>
      </c>
      <c r="CM68" s="7">
        <f>VLOOKUP("*Курганская*",[1]итого!$1:$1048576,COLUMN(BN69),0)</f>
        <v>159182</v>
      </c>
      <c r="CN68" s="7">
        <f>VLOOKUP("*Курганская*",[1]итого!$1:$1048576,COLUMN(BO69),0)</f>
        <v>163467</v>
      </c>
      <c r="CO68" s="7">
        <f>VLOOKUP("*Курганская*",[1]итого!$1:$1048576,COLUMN(BP69),0)</f>
        <v>163840</v>
      </c>
      <c r="CP68" s="7">
        <f>VLOOKUP("*Курганская*",[1]итого!$1:$1048576,COLUMN(BQ69),0)</f>
        <v>166305</v>
      </c>
      <c r="CQ68" s="7">
        <f>VLOOKUP("*Курганская*",[1]итого!$1:$1048576,COLUMN(BR69),0)</f>
        <v>166726</v>
      </c>
      <c r="CR68" s="7">
        <f>VLOOKUP("*Курганская*",[1]итого!$1:$1048576,COLUMN(BS69),0)</f>
        <v>167233</v>
      </c>
      <c r="CS68" s="7">
        <f>VLOOKUP("*Курганская*",[1]итого!$1:$1048576,COLUMN(BT69),0)</f>
        <v>160150</v>
      </c>
      <c r="CT68" s="7">
        <f>VLOOKUP("*Курганская*",[1]итого!$1:$1048576,COLUMN(BU69),0)</f>
        <v>157592</v>
      </c>
      <c r="CU68" s="7">
        <f>VLOOKUP("*Курганская*",[1]итого!$1:$1048576,COLUMN(BV69),0)</f>
        <v>153498</v>
      </c>
      <c r="CV68" s="7">
        <f>VLOOKUP("*Курганская*",[1]итого!$1:$1048576,COLUMN(BW69),0)</f>
        <v>152959</v>
      </c>
      <c r="CW68" s="7">
        <f>VLOOKUP("*Курганская*",[1]итого!$1:$1048576,COLUMN(BX69),0)</f>
        <v>152778</v>
      </c>
      <c r="CX68" s="7">
        <f>VLOOKUP("*Курганская*",[1]итого!$1:$1048576,COLUMN(BY69),0)</f>
        <v>153010</v>
      </c>
      <c r="CY68" s="7">
        <f>VLOOKUP("*Курганская*",[1]итого!$1:$1048576,COLUMN(BZ69),0)</f>
        <v>153642</v>
      </c>
      <c r="CZ68" s="7">
        <f>VLOOKUP("*Курганская*",[1]итого!$1:$1048576,COLUMN(CA69),0)</f>
        <v>153612</v>
      </c>
      <c r="DA68" s="7">
        <f>VLOOKUP("*Курганская*",[1]итого!$1:$1048576,COLUMN(CB69),0)</f>
        <v>153163</v>
      </c>
      <c r="DB68" s="7">
        <f>VLOOKUP("*Курганская*",[1]итого!$1:$1048576,COLUMN(CC69),0)</f>
        <v>155031</v>
      </c>
      <c r="DC68" s="7">
        <f>VLOOKUP("*Курганская*",[1]итого!$1:$1048576,COLUMN(CD69),0)</f>
        <v>156395</v>
      </c>
      <c r="DD68" s="7">
        <f>VLOOKUP("*Курганская*",[1]итого!$1:$1048576,COLUMN(CE69),0)</f>
        <v>157958</v>
      </c>
      <c r="DE68" s="7">
        <f>VLOOKUP("*Курганская*",[1]итого!$1:$1048576,COLUMN(CF69),0)</f>
        <v>159089</v>
      </c>
      <c r="DF68" s="7">
        <f>VLOOKUP("*Курганская*",[1]итого!$1:$1048576,COLUMN(CG69),0)</f>
        <v>160020</v>
      </c>
    </row>
    <row r="69" spans="1:110" x14ac:dyDescent="0.25">
      <c r="A69" s="8" t="s">
        <v>65</v>
      </c>
      <c r="B69" s="7">
        <v>353801.65</v>
      </c>
      <c r="C69" s="7">
        <v>351999.53700000001</v>
      </c>
      <c r="D69" s="7">
        <v>352908.60600000003</v>
      </c>
      <c r="E69" s="7">
        <v>356627.70400000003</v>
      </c>
      <c r="F69" s="7">
        <v>360977.174</v>
      </c>
      <c r="G69" s="7">
        <v>362479.83600000001</v>
      </c>
      <c r="H69" s="7">
        <v>365037.78</v>
      </c>
      <c r="I69" s="7">
        <v>370110.011</v>
      </c>
      <c r="J69" s="7">
        <v>375709.96</v>
      </c>
      <c r="K69" s="7">
        <v>381083.21100000001</v>
      </c>
      <c r="L69" s="7">
        <v>385582.35499999998</v>
      </c>
      <c r="M69" s="7">
        <v>391624.23599999998</v>
      </c>
      <c r="N69" s="7">
        <v>397182.70199999999</v>
      </c>
      <c r="O69" s="7">
        <v>400891.85800000001</v>
      </c>
      <c r="P69" s="7">
        <v>403986.82199999999</v>
      </c>
      <c r="Q69" s="7">
        <v>408725.83399999997</v>
      </c>
      <c r="R69" s="7">
        <v>414014.67700000003</v>
      </c>
      <c r="S69" s="7">
        <v>421979.37900000002</v>
      </c>
      <c r="T69" s="7">
        <v>429392.67599999998</v>
      </c>
      <c r="U69" s="7">
        <v>436530.60600000003</v>
      </c>
      <c r="V69" s="7">
        <v>446178.00699999998</v>
      </c>
      <c r="W69" s="7">
        <v>454686.63</v>
      </c>
      <c r="X69" s="7">
        <v>461900.34899999999</v>
      </c>
      <c r="Y69" s="7">
        <v>472056.39</v>
      </c>
      <c r="Z69" s="7">
        <v>474944.30800000002</v>
      </c>
      <c r="AA69" s="7">
        <f>VLOOKUP("*Свердловская*",[1]итого!$1:$1048576,COLUMN(B70),0)</f>
        <v>479993</v>
      </c>
      <c r="AB69" s="7">
        <f>VLOOKUP("*Свердловская*",[1]итого!$1:$1048576,COLUMN(C70),0)</f>
        <v>485569</v>
      </c>
      <c r="AC69" s="7">
        <f>VLOOKUP("*Свердловская*",[1]итого!$1:$1048576,COLUMN(D70),0)</f>
        <v>493500</v>
      </c>
      <c r="AD69" s="7">
        <f>VLOOKUP("*Свердловская*",[1]итого!$1:$1048576,COLUMN(E70),0)</f>
        <v>502945</v>
      </c>
      <c r="AE69" s="7">
        <f>VLOOKUP("*Свердловская*",[1]итого!$1:$1048576,COLUMN(F70),0)</f>
        <v>510785</v>
      </c>
      <c r="AF69" s="7">
        <f>VLOOKUP("*Свердловская*",[1]итого!$1:$1048576,COLUMN(G70),0)</f>
        <v>517259</v>
      </c>
      <c r="AG69" s="7">
        <f>VLOOKUP("*Свердловская*",[1]итого!$1:$1048576,COLUMN(H70),0)</f>
        <v>521988</v>
      </c>
      <c r="AH69" s="7">
        <f>VLOOKUP("*Свердловская*",[1]итого!$1:$1048576,COLUMN(I70),0)</f>
        <v>531483</v>
      </c>
      <c r="AI69" s="7">
        <f>VLOOKUP("*Свердловская*",[1]итого!$1:$1048576,COLUMN(J70),0)</f>
        <v>537688</v>
      </c>
      <c r="AJ69" s="7">
        <f>VLOOKUP("*Свердловская*",[1]итого!$1:$1048576,COLUMN(K70),0)</f>
        <v>539742</v>
      </c>
      <c r="AK69" s="7">
        <f>VLOOKUP("*Свердловская*",[1]итого!$1:$1048576,COLUMN(L70),0)</f>
        <v>546617</v>
      </c>
      <c r="AL69" s="7">
        <f>VLOOKUP("*Свердловская*",[1]итого!$1:$1048576,COLUMN(M70),0)</f>
        <v>551763</v>
      </c>
      <c r="AM69" s="7">
        <f>VLOOKUP("*Свердловская*",[1]итого!$1:$1048576,COLUMN(N70),0)</f>
        <v>555770</v>
      </c>
      <c r="AN69" s="7">
        <f>VLOOKUP("*Свердловская*",[1]итого!$1:$1048576,COLUMN(O70),0)</f>
        <v>562206</v>
      </c>
      <c r="AO69" s="7">
        <f>VLOOKUP("*Свердловская*",[1]итого!$1:$1048576,COLUMN(P70),0)</f>
        <v>571076</v>
      </c>
      <c r="AP69" s="7">
        <f>VLOOKUP("*Свердловская*",[1]итого!$1:$1048576,COLUMN(Q70),0)</f>
        <v>566827</v>
      </c>
      <c r="AQ69" s="7">
        <f>VLOOKUP("*Свердловская*",[1]итого!$1:$1048576,COLUMN(R70),0)</f>
        <v>571769</v>
      </c>
      <c r="AR69" s="7">
        <f>VLOOKUP("*Свердловская*",[1]итого!$1:$1048576,COLUMN(S70),0)</f>
        <v>577182</v>
      </c>
      <c r="AS69" s="7">
        <f>VLOOKUP("*Свердловская*",[1]итого!$1:$1048576,COLUMN(T70),0)</f>
        <v>584390</v>
      </c>
      <c r="AT69" s="7">
        <f>VLOOKUP("*Свердловская*",[1]итого!$1:$1048576,COLUMN(U70),0)</f>
        <v>596338</v>
      </c>
      <c r="AU69" s="7">
        <f>VLOOKUP("*Свердловская*",[1]итого!$1:$1048576,COLUMN(V70),0)</f>
        <v>607166</v>
      </c>
      <c r="AV69" s="7">
        <f>VLOOKUP("*Свердловская*",[1]итого!$1:$1048576,COLUMN(W70),0)</f>
        <v>619333</v>
      </c>
      <c r="AW69" s="7">
        <f>VLOOKUP("*Свердловская*",[1]итого!$1:$1048576,COLUMN(X70),0)</f>
        <v>618628</v>
      </c>
      <c r="AX69" s="7">
        <f>VLOOKUP("*Свердловская*",[1]итого!$1:$1048576,COLUMN(Y70),0)</f>
        <v>622745</v>
      </c>
      <c r="AY69" s="7">
        <f>VLOOKUP("*Свердловская*",[1]итого!$1:$1048576,COLUMN(Z70),0)</f>
        <v>627395</v>
      </c>
      <c r="AZ69" s="7">
        <f>VLOOKUP("*Свердловская*",[1]итого!$1:$1048576,COLUMN(AA70),0)</f>
        <v>636442</v>
      </c>
      <c r="BA69" s="7">
        <f>VLOOKUP("*Свердловская*",[1]итого!$1:$1048576,COLUMN(AB70),0)</f>
        <v>649245</v>
      </c>
      <c r="BB69" s="7">
        <f>VLOOKUP("*Свердловская*",[1]итого!$1:$1048576,COLUMN(AC70),0)</f>
        <v>663089</v>
      </c>
      <c r="BC69" s="7">
        <f>VLOOKUP("*Свердловская*",[1]итого!$1:$1048576,COLUMN(AD70),0)</f>
        <v>675502</v>
      </c>
      <c r="BD69" s="7">
        <f>VLOOKUP("*Свердловская*",[1]итого!$1:$1048576,COLUMN(AE70),0)</f>
        <v>690875</v>
      </c>
      <c r="BE69" s="7">
        <f>VLOOKUP("*Свердловская*",[1]итого!$1:$1048576,COLUMN(AF70),0)</f>
        <v>700182</v>
      </c>
      <c r="BF69" s="7">
        <f>VLOOKUP("*Свердловская*",[1]итого!$1:$1048576,COLUMN(AG70),0)</f>
        <v>713184</v>
      </c>
      <c r="BG69" s="7">
        <f>VLOOKUP("*Свердловская*",[1]итого!$1:$1048576,COLUMN(AH70),0)</f>
        <v>723679</v>
      </c>
      <c r="BH69" s="7">
        <f>VLOOKUP("*Свердловская*",[1]итого!$1:$1048576,COLUMN(AI70),0)</f>
        <v>732463</v>
      </c>
      <c r="BI69" s="7">
        <f>VLOOKUP("*Свердловская*",[1]итого!$1:$1048576,COLUMN(AJ70),0)</f>
        <v>733624</v>
      </c>
      <c r="BJ69" s="7">
        <f>VLOOKUP("*Свердловская*",[1]итого!$1:$1048576,COLUMN(AK70),0)</f>
        <v>742367</v>
      </c>
      <c r="BK69" s="7">
        <f>VLOOKUP("*Свердловская*",[1]итого!$1:$1048576,COLUMN(AL70),0)</f>
        <v>749630</v>
      </c>
      <c r="BL69" s="7">
        <f>VLOOKUP("*Свердловская*",[1]итого!$1:$1048576,COLUMN(AM70),0)</f>
        <v>759852</v>
      </c>
      <c r="BM69" s="7">
        <f>VLOOKUP("*Свердловская*",[1]итого!$1:$1048576,COLUMN(AN70),0)</f>
        <v>763392</v>
      </c>
      <c r="BN69" s="7">
        <f>VLOOKUP("*Свердловская*",[1]итого!$1:$1048576,COLUMN(AO70),0)</f>
        <v>757144</v>
      </c>
      <c r="BO69" s="7">
        <f>VLOOKUP("*Свердловская*",[1]итого!$1:$1048576,COLUMN(AP70),0)</f>
        <v>753604</v>
      </c>
      <c r="BP69" s="7">
        <f>VLOOKUP("*Свердловская*",[1]итого!$1:$1048576,COLUMN(AQ70),0)</f>
        <v>754917</v>
      </c>
      <c r="BQ69" s="7">
        <f>VLOOKUP("*Свердловская*",[1]итого!$1:$1048576,COLUMN(AR70),0)</f>
        <v>761731</v>
      </c>
      <c r="BR69" s="7">
        <f>VLOOKUP("*Свердловская*",[1]итого!$1:$1048576,COLUMN(AS70),0)</f>
        <v>769541</v>
      </c>
      <c r="BS69" s="7">
        <f>VLOOKUP("*Свердловская*",[1]итого!$1:$1048576,COLUMN(AT70),0)</f>
        <v>781264</v>
      </c>
      <c r="BT69" s="7">
        <f>VLOOKUP("*Свердловская*",[1]итого!$1:$1048576,COLUMN(AU70),0)</f>
        <v>788868</v>
      </c>
      <c r="BU69" s="7">
        <f>VLOOKUP("*Свердловская*",[1]итого!$1:$1048576,COLUMN(AV70),0)</f>
        <v>798676</v>
      </c>
      <c r="BV69" s="7">
        <f>VLOOKUP("*Свердловская*",[1]итого!$1:$1048576,COLUMN(AW70),0)</f>
        <v>806885</v>
      </c>
      <c r="BW69" s="7">
        <f>VLOOKUP("*Свердловская*",[1]итого!$1:$1048576,COLUMN(AX70),0)</f>
        <v>811965</v>
      </c>
      <c r="BX69" s="7">
        <f>VLOOKUP("*Свердловская*",[1]итого!$1:$1048576,COLUMN(AY70),0)</f>
        <v>820118</v>
      </c>
      <c r="BY69" s="7">
        <f>VLOOKUP("*Свердловская*",[1]итого!$1:$1048576,COLUMN(AZ70),0)</f>
        <v>834844</v>
      </c>
      <c r="BZ69" s="7">
        <f>VLOOKUP("*Свердловская*",[1]итого!$1:$1048576,COLUMN(BA70),0)</f>
        <v>851245</v>
      </c>
      <c r="CA69" s="7">
        <f>VLOOKUP("*Свердловская*",[1]итого!$1:$1048576,COLUMN(BB70),0)</f>
        <v>869138</v>
      </c>
      <c r="CB69" s="7">
        <f>VLOOKUP("*Свердловская*",[1]итого!$1:$1048576,COLUMN(BC70),0)</f>
        <v>888833</v>
      </c>
      <c r="CC69" s="7">
        <f>VLOOKUP("*Свердловская*",[1]итого!$1:$1048576,COLUMN(BD70),0)</f>
        <v>907028</v>
      </c>
      <c r="CD69" s="7">
        <f>VLOOKUP("*Свердловская*",[1]итого!$1:$1048576,COLUMN(BE70),0)</f>
        <v>939243</v>
      </c>
      <c r="CE69" s="7">
        <f>VLOOKUP("*Свердловская*",[1]итого!$1:$1048576,COLUMN(BF70),0)</f>
        <v>971590</v>
      </c>
      <c r="CF69" s="7">
        <f>VLOOKUP("*Свердловская*",[1]итого!$1:$1048576,COLUMN(BG70),0)</f>
        <v>994633</v>
      </c>
      <c r="CG69" s="7">
        <f>VLOOKUP("*Свердловская*",[1]итого!$1:$1048576,COLUMN(BH70),0)</f>
        <v>1009878</v>
      </c>
      <c r="CH69" s="7">
        <f>VLOOKUP("*Свердловская*",[1]итого!$1:$1048576,COLUMN(BI70),0)</f>
        <v>1016646</v>
      </c>
      <c r="CI69" s="7">
        <f>VLOOKUP("*Свердловская*",[1]итого!$1:$1048576,COLUMN(BJ70),0)</f>
        <v>1024849</v>
      </c>
      <c r="CJ69" s="7">
        <f>VLOOKUP("*Свердловская*",[1]итого!$1:$1048576,COLUMN(BK70),0)</f>
        <v>1033058</v>
      </c>
      <c r="CK69" s="7">
        <f>VLOOKUP("*Свердловская*",[1]итого!$1:$1048576,COLUMN(BL70),0)</f>
        <v>1052013</v>
      </c>
      <c r="CL69" s="7">
        <f>VLOOKUP("*Свердловская*",[1]итого!$1:$1048576,COLUMN(BM70),0)</f>
        <v>1067851</v>
      </c>
      <c r="CM69" s="7">
        <f>VLOOKUP("*Свердловская*",[1]итого!$1:$1048576,COLUMN(BN70),0)</f>
        <v>1085627</v>
      </c>
      <c r="CN69" s="7">
        <f>VLOOKUP("*Свердловская*",[1]итого!$1:$1048576,COLUMN(BO70),0)</f>
        <v>1114697</v>
      </c>
      <c r="CO69" s="7">
        <f>VLOOKUP("*Свердловская*",[1]итого!$1:$1048576,COLUMN(BP70),0)</f>
        <v>1113471</v>
      </c>
      <c r="CP69" s="7">
        <f>VLOOKUP("*Свердловская*",[1]итого!$1:$1048576,COLUMN(BQ70),0)</f>
        <v>1126310</v>
      </c>
      <c r="CQ69" s="7">
        <f>VLOOKUP("*Свердловская*",[1]итого!$1:$1048576,COLUMN(BR70),0)</f>
        <v>1129643</v>
      </c>
      <c r="CR69" s="7">
        <f>VLOOKUP("*Свердловская*",[1]итого!$1:$1048576,COLUMN(BS70),0)</f>
        <v>1129089</v>
      </c>
      <c r="CS69" s="7">
        <f>VLOOKUP("*Свердловская*",[1]итого!$1:$1048576,COLUMN(BT70),0)</f>
        <v>1107912</v>
      </c>
      <c r="CT69" s="7">
        <f>VLOOKUP("*Свердловская*",[1]итого!$1:$1048576,COLUMN(BU70),0)</f>
        <v>1095434</v>
      </c>
      <c r="CU69" s="7">
        <f>VLOOKUP("*Свердловская*",[1]итого!$1:$1048576,COLUMN(BV70),0)</f>
        <v>1088021</v>
      </c>
      <c r="CV69" s="7">
        <f>VLOOKUP("*Свердловская*",[1]итого!$1:$1048576,COLUMN(BW70),0)</f>
        <v>1083727</v>
      </c>
      <c r="CW69" s="7">
        <f>VLOOKUP("*Свердловская*",[1]итого!$1:$1048576,COLUMN(BX70),0)</f>
        <v>1082831</v>
      </c>
      <c r="CX69" s="7">
        <f>VLOOKUP("*Свердловская*",[1]итого!$1:$1048576,COLUMN(BY70),0)</f>
        <v>1084501</v>
      </c>
      <c r="CY69" s="7">
        <f>VLOOKUP("*Свердловская*",[1]итого!$1:$1048576,COLUMN(BZ70),0)</f>
        <v>1088230</v>
      </c>
      <c r="CZ69" s="7">
        <f>VLOOKUP("*Свердловская*",[1]итого!$1:$1048576,COLUMN(CA70),0)</f>
        <v>1088509</v>
      </c>
      <c r="DA69" s="7">
        <f>VLOOKUP("*Свердловская*",[1]итого!$1:$1048576,COLUMN(CB70),0)</f>
        <v>1086247</v>
      </c>
      <c r="DB69" s="7">
        <f>VLOOKUP("*Свердловская*",[1]итого!$1:$1048576,COLUMN(CC70),0)</f>
        <v>1096564</v>
      </c>
      <c r="DC69" s="7">
        <f>VLOOKUP("*Свердловская*",[1]итого!$1:$1048576,COLUMN(CD70),0)</f>
        <v>1104926</v>
      </c>
      <c r="DD69" s="7">
        <f>VLOOKUP("*Свердловская*",[1]итого!$1:$1048576,COLUMN(CE70),0)</f>
        <v>1117833</v>
      </c>
      <c r="DE69" s="7">
        <f>VLOOKUP("*Свердловская*",[1]итого!$1:$1048576,COLUMN(CF70),0)</f>
        <v>1122543</v>
      </c>
      <c r="DF69" s="7">
        <f>VLOOKUP("*Свердловская*",[1]итого!$1:$1048576,COLUMN(CG70),0)</f>
        <v>1128678</v>
      </c>
    </row>
    <row r="70" spans="1:110" x14ac:dyDescent="0.25">
      <c r="A70" s="8" t="s">
        <v>66</v>
      </c>
      <c r="B70" s="7">
        <v>549386.37699999998</v>
      </c>
      <c r="C70" s="7">
        <v>546738.84600000002</v>
      </c>
      <c r="D70" s="7">
        <v>545733.71699999995</v>
      </c>
      <c r="E70" s="7">
        <v>548515.70600000001</v>
      </c>
      <c r="F70" s="7">
        <v>552098.09100000001</v>
      </c>
      <c r="G70" s="7">
        <v>554300.05200000003</v>
      </c>
      <c r="H70" s="7">
        <v>559586.34600000002</v>
      </c>
      <c r="I70" s="7">
        <v>565865.60699999996</v>
      </c>
      <c r="J70" s="7">
        <v>576095.10900000005</v>
      </c>
      <c r="K70" s="7">
        <v>583179.56900000002</v>
      </c>
      <c r="L70" s="7">
        <v>587365.679</v>
      </c>
      <c r="M70" s="7">
        <v>595135.92799999996</v>
      </c>
      <c r="N70" s="7">
        <v>601948.68599999999</v>
      </c>
      <c r="O70" s="7">
        <v>601842.45900000003</v>
      </c>
      <c r="P70" s="7">
        <v>606098.92000000004</v>
      </c>
      <c r="Q70" s="7">
        <v>614105.58600000001</v>
      </c>
      <c r="R70" s="7">
        <v>624093.25699999998</v>
      </c>
      <c r="S70" s="7">
        <v>634839.24699999997</v>
      </c>
      <c r="T70" s="7">
        <v>647274.326</v>
      </c>
      <c r="U70" s="7">
        <v>660568.73199999996</v>
      </c>
      <c r="V70" s="7">
        <v>675176.19099999999</v>
      </c>
      <c r="W70" s="7">
        <v>687784.48499999999</v>
      </c>
      <c r="X70" s="7">
        <v>697269.77399999998</v>
      </c>
      <c r="Y70" s="7">
        <v>712887.35</v>
      </c>
      <c r="Z70" s="7">
        <v>717342.86399999994</v>
      </c>
      <c r="AA70" s="7">
        <f>VLOOKUP("*Тюменская*",[1]итого!$1:$1048576,COLUMN(B71),0)</f>
        <v>722253</v>
      </c>
      <c r="AB70" s="7">
        <f>VLOOKUP("*Тюменская*",[1]итого!$1:$1048576,COLUMN(C71),0)</f>
        <v>729116</v>
      </c>
      <c r="AC70" s="7">
        <f>VLOOKUP("*Тюменская*",[1]итого!$1:$1048576,COLUMN(D71),0)</f>
        <v>739092</v>
      </c>
      <c r="AD70" s="7">
        <f>VLOOKUP("*Тюменская*",[1]итого!$1:$1048576,COLUMN(E71),0)</f>
        <v>749964</v>
      </c>
      <c r="AE70" s="7">
        <f>VLOOKUP("*Тюменская*",[1]итого!$1:$1048576,COLUMN(F71),0)</f>
        <v>757539</v>
      </c>
      <c r="AF70" s="7">
        <f>VLOOKUP("*Тюменская*",[1]итого!$1:$1048576,COLUMN(G71),0)</f>
        <v>766670</v>
      </c>
      <c r="AG70" s="7">
        <f>VLOOKUP("*Тюменская*",[1]итого!$1:$1048576,COLUMN(H71),0)</f>
        <v>775281</v>
      </c>
      <c r="AH70" s="7">
        <f>VLOOKUP("*Тюменская*",[1]итого!$1:$1048576,COLUMN(I71),0)</f>
        <v>788151</v>
      </c>
      <c r="AI70" s="7">
        <f>VLOOKUP("*Тюменская*",[1]итого!$1:$1048576,COLUMN(J71),0)</f>
        <v>800174</v>
      </c>
      <c r="AJ70" s="7">
        <f>VLOOKUP("*Тюменская*",[1]итого!$1:$1048576,COLUMN(K71),0)</f>
        <v>803483</v>
      </c>
      <c r="AK70" s="7">
        <f>VLOOKUP("*Тюменская*",[1]итого!$1:$1048576,COLUMN(L71),0)</f>
        <v>813465</v>
      </c>
      <c r="AL70" s="7">
        <f>VLOOKUP("*Тюменская*",[1]итого!$1:$1048576,COLUMN(M71),0)</f>
        <v>820733</v>
      </c>
      <c r="AM70" s="7">
        <f>VLOOKUP("*Тюменская*",[1]итого!$1:$1048576,COLUMN(N71),0)</f>
        <v>825303</v>
      </c>
      <c r="AN70" s="7">
        <f>VLOOKUP("*Тюменская*",[1]итого!$1:$1048576,COLUMN(O71),0)</f>
        <v>833806</v>
      </c>
      <c r="AO70" s="7">
        <f>VLOOKUP("*Тюменская*",[1]итого!$1:$1048576,COLUMN(P71),0)</f>
        <v>844671</v>
      </c>
      <c r="AP70" s="7">
        <f>VLOOKUP("*Тюменская*",[1]итого!$1:$1048576,COLUMN(Q71),0)</f>
        <v>837418</v>
      </c>
      <c r="AQ70" s="7">
        <f>VLOOKUP("*Тюменская*",[1]итого!$1:$1048576,COLUMN(R71),0)</f>
        <v>839976</v>
      </c>
      <c r="AR70" s="7">
        <f>VLOOKUP("*Тюменская*",[1]итого!$1:$1048576,COLUMN(S71),0)</f>
        <v>847340</v>
      </c>
      <c r="AS70" s="7">
        <f>VLOOKUP("*Тюменская*",[1]итого!$1:$1048576,COLUMN(T71),0)</f>
        <v>861339</v>
      </c>
      <c r="AT70" s="7">
        <f>VLOOKUP("*Тюменская*",[1]итого!$1:$1048576,COLUMN(U71),0)</f>
        <v>878955</v>
      </c>
      <c r="AU70" s="7">
        <f>VLOOKUP("*Тюменская*",[1]итого!$1:$1048576,COLUMN(V71),0)</f>
        <v>895157</v>
      </c>
      <c r="AV70" s="7">
        <f>VLOOKUP("*Тюменская*",[1]итого!$1:$1048576,COLUMN(W71),0)</f>
        <v>911243</v>
      </c>
      <c r="AW70" s="7">
        <f>VLOOKUP("*Тюменская*",[1]итого!$1:$1048576,COLUMN(X71),0)</f>
        <v>916273</v>
      </c>
      <c r="AX70" s="7">
        <f>VLOOKUP("*Тюменская*",[1]итого!$1:$1048576,COLUMN(Y71),0)</f>
        <v>917631</v>
      </c>
      <c r="AY70" s="7">
        <f>VLOOKUP("*Тюменская*",[1]итого!$1:$1048576,COLUMN(Z71),0)</f>
        <v>921964</v>
      </c>
      <c r="AZ70" s="7">
        <f>VLOOKUP("*Тюменская*",[1]итого!$1:$1048576,COLUMN(AA71),0)</f>
        <v>932483</v>
      </c>
      <c r="BA70" s="7">
        <f>VLOOKUP("*Тюменская*",[1]итого!$1:$1048576,COLUMN(AB71),0)</f>
        <v>950812</v>
      </c>
      <c r="BB70" s="7">
        <f>VLOOKUP("*Тюменская*",[1]итого!$1:$1048576,COLUMN(AC71),0)</f>
        <v>967909</v>
      </c>
      <c r="BC70" s="7">
        <f>VLOOKUP("*Тюменская*",[1]итого!$1:$1048576,COLUMN(AD71),0)</f>
        <v>987542</v>
      </c>
      <c r="BD70" s="7">
        <f>VLOOKUP("*Тюменская*",[1]итого!$1:$1048576,COLUMN(AE71),0)</f>
        <v>1011805</v>
      </c>
      <c r="BE70" s="7">
        <f>VLOOKUP("*Тюменская*",[1]итого!$1:$1048576,COLUMN(AF71),0)</f>
        <v>1017260</v>
      </c>
      <c r="BF70" s="7">
        <f>VLOOKUP("*Тюменская*",[1]итого!$1:$1048576,COLUMN(AG71),0)</f>
        <v>1019090</v>
      </c>
      <c r="BG70" s="7">
        <f>VLOOKUP("*Тюменская*",[1]итого!$1:$1048576,COLUMN(AH71),0)</f>
        <v>1035271</v>
      </c>
      <c r="BH70" s="7">
        <f>VLOOKUP("*Тюменская*",[1]итого!$1:$1048576,COLUMN(AI71),0)</f>
        <v>1046322</v>
      </c>
      <c r="BI70" s="7">
        <f>VLOOKUP("*Тюменская*",[1]итого!$1:$1048576,COLUMN(AJ71),0)</f>
        <v>1056150</v>
      </c>
      <c r="BJ70" s="7">
        <f>VLOOKUP("*Тюменская*",[1]итого!$1:$1048576,COLUMN(AK71),0)</f>
        <v>1073680</v>
      </c>
      <c r="BK70" s="7">
        <f>VLOOKUP("*Тюменская*",[1]итого!$1:$1048576,COLUMN(AL71),0)</f>
        <v>1081444</v>
      </c>
      <c r="BL70" s="7">
        <f>VLOOKUP("*Тюменская*",[1]итого!$1:$1048576,COLUMN(AM71),0)</f>
        <v>1095946</v>
      </c>
      <c r="BM70" s="7">
        <f>VLOOKUP("*Тюменская*",[1]итого!$1:$1048576,COLUMN(AN71),0)</f>
        <v>1098231</v>
      </c>
      <c r="BN70" s="7">
        <f>VLOOKUP("*Тюменская*",[1]итого!$1:$1048576,COLUMN(AO71),0)</f>
        <v>1088711</v>
      </c>
      <c r="BO70" s="7">
        <f>VLOOKUP("*Тюменская*",[1]итого!$1:$1048576,COLUMN(AP71),0)</f>
        <v>1085630</v>
      </c>
      <c r="BP70" s="7">
        <f>VLOOKUP("*Тюменская*",[1]итого!$1:$1048576,COLUMN(AQ71),0)</f>
        <v>1089911</v>
      </c>
      <c r="BQ70" s="7">
        <f>VLOOKUP("*Тюменская*",[1]итого!$1:$1048576,COLUMN(AR71),0)</f>
        <v>1101896</v>
      </c>
      <c r="BR70" s="7">
        <f>VLOOKUP("*Тюменская*",[1]итого!$1:$1048576,COLUMN(AS71),0)</f>
        <v>1117439</v>
      </c>
      <c r="BS70" s="7">
        <f>VLOOKUP("*Тюменская*",[1]итого!$1:$1048576,COLUMN(AT71),0)</f>
        <v>1137092</v>
      </c>
      <c r="BT70" s="7">
        <f>VLOOKUP("*Тюменская*",[1]итого!$1:$1048576,COLUMN(AU71),0)</f>
        <v>1149805</v>
      </c>
      <c r="BU70" s="7">
        <f>VLOOKUP("*Тюменская*",[1]итого!$1:$1048576,COLUMN(AV71),0)</f>
        <v>1164864</v>
      </c>
      <c r="BV70" s="7">
        <f>VLOOKUP("*Тюменская*",[1]итого!$1:$1048576,COLUMN(AW71),0)</f>
        <v>1175135</v>
      </c>
      <c r="BW70" s="7">
        <f>VLOOKUP("*Тюменская*",[1]итого!$1:$1048576,COLUMN(AX71),0)</f>
        <v>1181496</v>
      </c>
      <c r="BX70" s="7">
        <f>VLOOKUP("*Тюменская*",[1]итого!$1:$1048576,COLUMN(AY71),0)</f>
        <v>1193074</v>
      </c>
      <c r="BY70" s="7">
        <f>VLOOKUP("*Тюменская*",[1]итого!$1:$1048576,COLUMN(AZ71),0)</f>
        <v>1214347</v>
      </c>
      <c r="BZ70" s="7">
        <f>VLOOKUP("*Тюменская*",[1]итого!$1:$1048576,COLUMN(BA71),0)</f>
        <v>1238036</v>
      </c>
      <c r="CA70" s="7">
        <f>VLOOKUP("*Тюменская*",[1]итого!$1:$1048576,COLUMN(BB71),0)</f>
        <v>1266009</v>
      </c>
      <c r="CB70" s="7">
        <f>VLOOKUP("*Тюменская*",[1]итого!$1:$1048576,COLUMN(BC71),0)</f>
        <v>1294115</v>
      </c>
      <c r="CC70" s="7">
        <f>VLOOKUP("*Тюменская*",[1]итого!$1:$1048576,COLUMN(BD71),0)</f>
        <v>1317528</v>
      </c>
      <c r="CD70" s="7">
        <f>VLOOKUP("*Тюменская*",[1]итого!$1:$1048576,COLUMN(BE71),0)</f>
        <v>1362240</v>
      </c>
      <c r="CE70" s="7">
        <f>VLOOKUP("*Тюменская*",[1]итого!$1:$1048576,COLUMN(BF71),0)</f>
        <v>1400561</v>
      </c>
      <c r="CF70" s="7">
        <f>VLOOKUP("*Тюменская*",[1]итого!$1:$1048576,COLUMN(BG71),0)</f>
        <v>1427225</v>
      </c>
      <c r="CG70" s="7">
        <f>VLOOKUP("*Тюменская*",[1]итого!$1:$1048576,COLUMN(BH71),0)</f>
        <v>1432900</v>
      </c>
      <c r="CH70" s="7">
        <f>VLOOKUP("*Тюменская*",[1]итого!$1:$1048576,COLUMN(BI71),0)</f>
        <v>1423177</v>
      </c>
      <c r="CI70" s="7">
        <f>VLOOKUP("*Тюменская*",[1]итого!$1:$1048576,COLUMN(BJ71),0)</f>
        <v>1429184</v>
      </c>
      <c r="CJ70" s="7">
        <f>VLOOKUP("*Тюменская*",[1]итого!$1:$1048576,COLUMN(BK71),0)</f>
        <v>1437244</v>
      </c>
      <c r="CK70" s="7">
        <f>VLOOKUP("*Тюменская*",[1]итого!$1:$1048576,COLUMN(BL71),0)</f>
        <v>1453829</v>
      </c>
      <c r="CL70" s="7">
        <f>VLOOKUP("*Тюменская*",[1]итого!$1:$1048576,COLUMN(BM71),0)</f>
        <v>1458465</v>
      </c>
      <c r="CM70" s="7">
        <f>VLOOKUP("*Тюменская*",[1]итого!$1:$1048576,COLUMN(BN71),0)</f>
        <v>1469886</v>
      </c>
      <c r="CN70" s="7">
        <f>VLOOKUP("*Тюменская*",[1]итого!$1:$1048576,COLUMN(BO71),0)</f>
        <v>1500842</v>
      </c>
      <c r="CO70" s="7">
        <f>VLOOKUP("*Тюменская*",[1]итого!$1:$1048576,COLUMN(BP71),0)</f>
        <v>1499460</v>
      </c>
      <c r="CP70" s="7">
        <f>VLOOKUP("*Тюменская*",[1]итого!$1:$1048576,COLUMN(BQ71),0)</f>
        <v>1512136</v>
      </c>
      <c r="CQ70" s="7">
        <f>VLOOKUP("*Тюменская*",[1]итого!$1:$1048576,COLUMN(BR71),0)</f>
        <v>1498386</v>
      </c>
      <c r="CR70" s="7">
        <f>VLOOKUP("*Тюменская*",[1]итого!$1:$1048576,COLUMN(BS71),0)</f>
        <v>1487717</v>
      </c>
      <c r="CS70" s="7">
        <f>VLOOKUP("*Тюменская*",[1]итого!$1:$1048576,COLUMN(BT71),0)</f>
        <v>1473579</v>
      </c>
      <c r="CT70" s="7">
        <f>VLOOKUP("*Тюменская*",[1]итого!$1:$1048576,COLUMN(BU71),0)</f>
        <v>1448215</v>
      </c>
      <c r="CU70" s="7">
        <f>VLOOKUP("*Тюменская*",[1]итого!$1:$1048576,COLUMN(BV71),0)</f>
        <v>1454366</v>
      </c>
      <c r="CV70" s="7">
        <f>VLOOKUP("*Тюменская*",[1]итого!$1:$1048576,COLUMN(BW71),0)</f>
        <v>1449306</v>
      </c>
      <c r="CW70" s="7">
        <f>VLOOKUP("*Тюменская*",[1]итого!$1:$1048576,COLUMN(BX71),0)</f>
        <v>1447376</v>
      </c>
      <c r="CX70" s="7">
        <f>VLOOKUP("*Тюменская*",[1]итого!$1:$1048576,COLUMN(BY71),0)</f>
        <v>1447788</v>
      </c>
      <c r="CY70" s="7">
        <f>VLOOKUP("*Тюменская*",[1]итого!$1:$1048576,COLUMN(BZ71),0)</f>
        <v>1452376</v>
      </c>
      <c r="CZ70" s="7">
        <f>VLOOKUP("*Тюменская*",[1]итого!$1:$1048576,COLUMN(CA71),0)</f>
        <v>1453169</v>
      </c>
      <c r="DA70" s="7">
        <f>VLOOKUP("*Тюменская*",[1]итого!$1:$1048576,COLUMN(CB71),0)</f>
        <v>1451768</v>
      </c>
      <c r="DB70" s="7">
        <f>VLOOKUP("*Тюменская*",[1]итого!$1:$1048576,COLUMN(CC71),0)</f>
        <v>1468076</v>
      </c>
      <c r="DC70" s="7">
        <f>VLOOKUP("*Тюменская*",[1]итого!$1:$1048576,COLUMN(CD71),0)</f>
        <v>1475802</v>
      </c>
      <c r="DD70" s="7">
        <f>VLOOKUP("*Тюменская*",[1]итого!$1:$1048576,COLUMN(CE71),0)</f>
        <v>1489303</v>
      </c>
      <c r="DE70" s="7">
        <f>VLOOKUP("*Тюменская*",[1]итого!$1:$1048576,COLUMN(CF71),0)</f>
        <v>1498053</v>
      </c>
      <c r="DF70" s="7">
        <f>VLOOKUP("*Тюменская*",[1]итого!$1:$1048576,COLUMN(CG71),0)</f>
        <v>1500272</v>
      </c>
    </row>
    <row r="71" spans="1:110" ht="47.25" x14ac:dyDescent="0.25">
      <c r="A71" s="12" t="s">
        <v>93</v>
      </c>
      <c r="B71" s="7">
        <v>287529.342</v>
      </c>
      <c r="C71" s="7">
        <v>286352.04100000003</v>
      </c>
      <c r="D71" s="7">
        <v>285540.88199999998</v>
      </c>
      <c r="E71" s="7">
        <v>286610.21299999999</v>
      </c>
      <c r="F71" s="7">
        <v>288380.973</v>
      </c>
      <c r="G71" s="7">
        <v>289639.31699999998</v>
      </c>
      <c r="H71" s="7">
        <v>292010.723</v>
      </c>
      <c r="I71" s="7">
        <v>294832.35499999998</v>
      </c>
      <c r="J71" s="7">
        <v>298906.71100000001</v>
      </c>
      <c r="K71" s="7">
        <v>302355.87300000002</v>
      </c>
      <c r="L71" s="7">
        <v>304249.86900000001</v>
      </c>
      <c r="M71" s="7">
        <v>308259.11099999998</v>
      </c>
      <c r="N71" s="7">
        <v>312825.89299999998</v>
      </c>
      <c r="O71" s="7">
        <v>311269.50199999998</v>
      </c>
      <c r="P71" s="7">
        <v>313039.223</v>
      </c>
      <c r="Q71" s="7">
        <v>317038.45</v>
      </c>
      <c r="R71" s="7">
        <v>322323.92200000002</v>
      </c>
      <c r="S71" s="7">
        <v>328119.70299999998</v>
      </c>
      <c r="T71" s="7">
        <v>334735.50099999999</v>
      </c>
      <c r="U71" s="7">
        <v>341371.24099999998</v>
      </c>
      <c r="V71" s="7">
        <v>348497.58199999999</v>
      </c>
      <c r="W71" s="7">
        <v>355105.36599999998</v>
      </c>
      <c r="X71" s="7">
        <v>359246.99800000002</v>
      </c>
      <c r="Y71" s="7">
        <v>365907.37400000001</v>
      </c>
      <c r="Z71" s="7">
        <v>367676.83199999999</v>
      </c>
      <c r="AA71" s="7">
        <f>VLOOKUP("*Ханты*",[1]итого!$1:$1048576,COLUMN(B72),0)</f>
        <v>368332</v>
      </c>
      <c r="AB71" s="7">
        <f>VLOOKUP("*Ханты*",[1]итого!$1:$1048576,COLUMN(C72),0)</f>
        <v>374031</v>
      </c>
      <c r="AC71" s="7">
        <f>VLOOKUP("*Ханты*",[1]итого!$1:$1048576,COLUMN(D72),0)</f>
        <v>379864</v>
      </c>
      <c r="AD71" s="7">
        <f>VLOOKUP("*Ханты*",[1]итого!$1:$1048576,COLUMN(E72),0)</f>
        <v>385335</v>
      </c>
      <c r="AE71" s="7">
        <f>VLOOKUP("*Ханты*",[1]итого!$1:$1048576,COLUMN(F72),0)</f>
        <v>388427</v>
      </c>
      <c r="AF71" s="7">
        <f>VLOOKUP("*Ханты*",[1]итого!$1:$1048576,COLUMN(G72),0)</f>
        <v>392608</v>
      </c>
      <c r="AG71" s="7">
        <f>VLOOKUP("*Ханты*",[1]итого!$1:$1048576,COLUMN(H72),0)</f>
        <v>396527</v>
      </c>
      <c r="AH71" s="7">
        <f>VLOOKUP("*Ханты*",[1]итого!$1:$1048576,COLUMN(I72),0)</f>
        <v>401016</v>
      </c>
      <c r="AI71" s="7">
        <f>VLOOKUP("*Ханты*",[1]итого!$1:$1048576,COLUMN(J72),0)</f>
        <v>406745</v>
      </c>
      <c r="AJ71" s="7">
        <f>VLOOKUP("*Ханты*",[1]итого!$1:$1048576,COLUMN(K72),0)</f>
        <v>407783</v>
      </c>
      <c r="AK71" s="7">
        <f>VLOOKUP("*Ханты*",[1]итого!$1:$1048576,COLUMN(L72),0)</f>
        <v>411969</v>
      </c>
      <c r="AL71" s="7">
        <f>VLOOKUP("*Ханты*",[1]итого!$1:$1048576,COLUMN(M72),0)</f>
        <v>415955</v>
      </c>
      <c r="AM71" s="7">
        <f>VLOOKUP("*Ханты*",[1]итого!$1:$1048576,COLUMN(N72),0)</f>
        <v>417936</v>
      </c>
      <c r="AN71" s="7">
        <f>VLOOKUP("*Ханты*",[1]итого!$1:$1048576,COLUMN(O72),0)</f>
        <v>421730</v>
      </c>
      <c r="AO71" s="7">
        <f>VLOOKUP("*Ханты*",[1]итого!$1:$1048576,COLUMN(P72),0)</f>
        <v>426390</v>
      </c>
      <c r="AP71" s="7">
        <f>VLOOKUP("*Ханты*",[1]итого!$1:$1048576,COLUMN(Q72),0)</f>
        <v>422728</v>
      </c>
      <c r="AQ71" s="7">
        <f>VLOOKUP("*Ханты*",[1]итого!$1:$1048576,COLUMN(R72),0)</f>
        <v>423902</v>
      </c>
      <c r="AR71" s="7">
        <f>VLOOKUP("*Ханты*",[1]итого!$1:$1048576,COLUMN(S72),0)</f>
        <v>427201</v>
      </c>
      <c r="AS71" s="7">
        <f>VLOOKUP("*Ханты*",[1]итого!$1:$1048576,COLUMN(T72),0)</f>
        <v>433715</v>
      </c>
      <c r="AT71" s="7">
        <f>VLOOKUP("*Ханты*",[1]итого!$1:$1048576,COLUMN(U72),0)</f>
        <v>442189</v>
      </c>
      <c r="AU71" s="7">
        <f>VLOOKUP("*Ханты*",[1]итого!$1:$1048576,COLUMN(V72),0)</f>
        <v>449619</v>
      </c>
      <c r="AV71" s="7">
        <f>VLOOKUP("*Ханты*",[1]итого!$1:$1048576,COLUMN(W72),0)</f>
        <v>459767</v>
      </c>
      <c r="AW71" s="7">
        <f>VLOOKUP("*Ханты*",[1]итого!$1:$1048576,COLUMN(X72),0)</f>
        <v>461627</v>
      </c>
      <c r="AX71" s="7">
        <f>VLOOKUP("*Ханты*",[1]итого!$1:$1048576,COLUMN(Y72),0)</f>
        <v>463983</v>
      </c>
      <c r="AY71" s="7">
        <f>VLOOKUP("*Ханты*",[1]итого!$1:$1048576,COLUMN(Z72),0)</f>
        <v>465134</v>
      </c>
      <c r="AZ71" s="7">
        <f>VLOOKUP("*Ханты*",[1]итого!$1:$1048576,COLUMN(AA72),0)</f>
        <v>469909</v>
      </c>
      <c r="BA71" s="7">
        <f>VLOOKUP("*Ханты*",[1]итого!$1:$1048576,COLUMN(AB72),0)</f>
        <v>477446</v>
      </c>
      <c r="BB71" s="7">
        <f>VLOOKUP("*Ханты*",[1]итого!$1:$1048576,COLUMN(AC72),0)</f>
        <v>486902</v>
      </c>
      <c r="BC71" s="7">
        <f>VLOOKUP("*Ханты*",[1]итого!$1:$1048576,COLUMN(AD72),0)</f>
        <v>495788</v>
      </c>
      <c r="BD71" s="7">
        <f>VLOOKUP("*Ханты*",[1]итого!$1:$1048576,COLUMN(AE72),0)</f>
        <v>506692</v>
      </c>
      <c r="BE71" s="7">
        <f>VLOOKUP("*Ханты*",[1]итого!$1:$1048576,COLUMN(AF72),0)</f>
        <v>510676</v>
      </c>
      <c r="BF71" s="7">
        <f>VLOOKUP("*Ханты*",[1]итого!$1:$1048576,COLUMN(AG72),0)</f>
        <v>513473</v>
      </c>
      <c r="BG71" s="7">
        <f>VLOOKUP("*Ханты*",[1]итого!$1:$1048576,COLUMN(AH72),0)</f>
        <v>520888</v>
      </c>
      <c r="BH71" s="7">
        <f>VLOOKUP("*Ханты*",[1]итого!$1:$1048576,COLUMN(AI72),0)</f>
        <v>527551</v>
      </c>
      <c r="BI71" s="7">
        <f>VLOOKUP("*Ханты*",[1]итого!$1:$1048576,COLUMN(AJ72),0)</f>
        <v>532877</v>
      </c>
      <c r="BJ71" s="7">
        <f>VLOOKUP("*Ханты*",[1]итого!$1:$1048576,COLUMN(AK72),0)</f>
        <v>540566</v>
      </c>
      <c r="BK71" s="7">
        <f>VLOOKUP("*Ханты*",[1]итого!$1:$1048576,COLUMN(AL72),0)</f>
        <v>542591</v>
      </c>
      <c r="BL71" s="7">
        <f>VLOOKUP("*Ханты*",[1]итого!$1:$1048576,COLUMN(AM72),0)</f>
        <v>548651</v>
      </c>
      <c r="BM71" s="7">
        <f>VLOOKUP("*Ханты*",[1]итого!$1:$1048576,COLUMN(AN72),0)</f>
        <v>548703</v>
      </c>
      <c r="BN71" s="7">
        <f>VLOOKUP("*Ханты*",[1]итого!$1:$1048576,COLUMN(AO72),0)</f>
        <v>543346</v>
      </c>
      <c r="BO71" s="7">
        <f>VLOOKUP("*Ханты*",[1]итого!$1:$1048576,COLUMN(AP72),0)</f>
        <v>540891</v>
      </c>
      <c r="BP71" s="7">
        <f>VLOOKUP("*Ханты*",[1]итого!$1:$1048576,COLUMN(AQ72),0)</f>
        <v>541675</v>
      </c>
      <c r="BQ71" s="7">
        <f>VLOOKUP("*Ханты*",[1]итого!$1:$1048576,COLUMN(AR72),0)</f>
        <v>546269</v>
      </c>
      <c r="BR71" s="7">
        <f>VLOOKUP("*Ханты*",[1]итого!$1:$1048576,COLUMN(AS72),0)</f>
        <v>553564</v>
      </c>
      <c r="BS71" s="7">
        <f>VLOOKUP("*Ханты*",[1]итого!$1:$1048576,COLUMN(AT72),0)</f>
        <v>562271</v>
      </c>
      <c r="BT71" s="7">
        <f>VLOOKUP("*Ханты*",[1]итого!$1:$1048576,COLUMN(AU72),0)</f>
        <v>567562</v>
      </c>
      <c r="BU71" s="7">
        <f>VLOOKUP("*Ханты*",[1]итого!$1:$1048576,COLUMN(AV72),0)</f>
        <v>575031</v>
      </c>
      <c r="BV71" s="7">
        <f>VLOOKUP("*Ханты*",[1]итого!$1:$1048576,COLUMN(AW72),0)</f>
        <v>580897</v>
      </c>
      <c r="BW71" s="7">
        <f>VLOOKUP("*Ханты*",[1]итого!$1:$1048576,COLUMN(AX72),0)</f>
        <v>581878</v>
      </c>
      <c r="BX71" s="7">
        <f>VLOOKUP("*Ханты*",[1]итого!$1:$1048576,COLUMN(AY72),0)</f>
        <v>586494</v>
      </c>
      <c r="BY71" s="7">
        <f>VLOOKUP("*Ханты*",[1]итого!$1:$1048576,COLUMN(AZ72),0)</f>
        <v>595480</v>
      </c>
      <c r="BZ71" s="7">
        <f>VLOOKUP("*Ханты*",[1]итого!$1:$1048576,COLUMN(BA72),0)</f>
        <v>605769</v>
      </c>
      <c r="CA71" s="7">
        <f>VLOOKUP("*Ханты*",[1]итого!$1:$1048576,COLUMN(BB72),0)</f>
        <v>618799</v>
      </c>
      <c r="CB71" s="7">
        <f>VLOOKUP("*Ханты*",[1]итого!$1:$1048576,COLUMN(BC72),0)</f>
        <v>630522</v>
      </c>
      <c r="CC71" s="7">
        <f>VLOOKUP("*Ханты*",[1]итого!$1:$1048576,COLUMN(BD72),0)</f>
        <v>639336</v>
      </c>
      <c r="CD71" s="7">
        <f>VLOOKUP("*Ханты*",[1]итого!$1:$1048576,COLUMN(BE72),0)</f>
        <v>658879</v>
      </c>
      <c r="CE71" s="7">
        <f>VLOOKUP("*Ханты*",[1]итого!$1:$1048576,COLUMN(BF72),0)</f>
        <v>676480</v>
      </c>
      <c r="CF71" s="7">
        <f>VLOOKUP("*Ханты*",[1]итого!$1:$1048576,COLUMN(BG72),0)</f>
        <v>687829</v>
      </c>
      <c r="CG71" s="7">
        <f>VLOOKUP("*Ханты*",[1]итого!$1:$1048576,COLUMN(BH72),0)</f>
        <v>685260</v>
      </c>
      <c r="CH71" s="7">
        <f>VLOOKUP("*Ханты*",[1]итого!$1:$1048576,COLUMN(BI72),0)</f>
        <v>677021</v>
      </c>
      <c r="CI71" s="7">
        <f>VLOOKUP("*Ханты*",[1]итого!$1:$1048576,COLUMN(BJ72),0)</f>
        <v>678019</v>
      </c>
      <c r="CJ71" s="7">
        <f>VLOOKUP("*Ханты*",[1]итого!$1:$1048576,COLUMN(BK72),0)</f>
        <v>679912</v>
      </c>
      <c r="CK71" s="7">
        <f>VLOOKUP("*Ханты*",[1]итого!$1:$1048576,COLUMN(BL72),0)</f>
        <v>685465</v>
      </c>
      <c r="CL71" s="7">
        <f>VLOOKUP("*Ханты*",[1]итого!$1:$1048576,COLUMN(BM72),0)</f>
        <v>682036</v>
      </c>
      <c r="CM71" s="7">
        <f>VLOOKUP("*Ханты*",[1]итого!$1:$1048576,COLUMN(BN72),0)</f>
        <v>687673</v>
      </c>
      <c r="CN71" s="7">
        <f>VLOOKUP("*Ханты*",[1]итого!$1:$1048576,COLUMN(BO72),0)</f>
        <v>698574</v>
      </c>
      <c r="CO71" s="7">
        <f>VLOOKUP("*Ханты*",[1]итого!$1:$1048576,COLUMN(BP72),0)</f>
        <v>699027</v>
      </c>
      <c r="CP71" s="7">
        <f>VLOOKUP("*Ханты*",[1]итого!$1:$1048576,COLUMN(BQ72),0)</f>
        <v>703105</v>
      </c>
      <c r="CQ71" s="7">
        <f>VLOOKUP("*Ханты*",[1]итого!$1:$1048576,COLUMN(BR72),0)</f>
        <v>692254</v>
      </c>
      <c r="CR71" s="7">
        <f>VLOOKUP("*Ханты*",[1]итого!$1:$1048576,COLUMN(BS72),0)</f>
        <v>685813</v>
      </c>
      <c r="CS71" s="7">
        <f>VLOOKUP("*Ханты*",[1]итого!$1:$1048576,COLUMN(BT72),0)</f>
        <v>676027</v>
      </c>
      <c r="CT71" s="7">
        <f>VLOOKUP("*Ханты*",[1]итого!$1:$1048576,COLUMN(BU72),0)</f>
        <v>664394</v>
      </c>
      <c r="CU71" s="7">
        <f>VLOOKUP("*Ханты*",[1]итого!$1:$1048576,COLUMN(BV72),0)</f>
        <v>662411</v>
      </c>
      <c r="CV71" s="7">
        <f>VLOOKUP("*Ханты*",[1]итого!$1:$1048576,COLUMN(BW72),0)</f>
        <v>659993</v>
      </c>
      <c r="CW71" s="7">
        <f>VLOOKUP("*Ханты*",[1]итого!$1:$1048576,COLUMN(BX72),0)</f>
        <v>659243</v>
      </c>
      <c r="CX71" s="7">
        <f>VLOOKUP("*Ханты*",[1]итого!$1:$1048576,COLUMN(BY72),0)</f>
        <v>659026</v>
      </c>
      <c r="CY71" s="7">
        <f>VLOOKUP("*Ханты*",[1]итого!$1:$1048576,COLUMN(BZ72),0)</f>
        <v>661426</v>
      </c>
      <c r="CZ71" s="7">
        <f>VLOOKUP("*Ханты*",[1]итого!$1:$1048576,COLUMN(CA72),0)</f>
        <v>660483</v>
      </c>
      <c r="DA71" s="7">
        <f>VLOOKUP("*Ханты*",[1]итого!$1:$1048576,COLUMN(CB72),0)</f>
        <v>657380</v>
      </c>
      <c r="DB71" s="7">
        <f>VLOOKUP("*Ханты*",[1]итого!$1:$1048576,COLUMN(CC72),0)</f>
        <v>663885</v>
      </c>
      <c r="DC71" s="7">
        <f>VLOOKUP("*Ханты*",[1]итого!$1:$1048576,COLUMN(CD72),0)</f>
        <v>666769</v>
      </c>
      <c r="DD71" s="7">
        <f>VLOOKUP("*Ханты*",[1]итого!$1:$1048576,COLUMN(CE72),0)</f>
        <v>672142</v>
      </c>
      <c r="DE71" s="7">
        <f>VLOOKUP("*Ханты*",[1]итого!$1:$1048576,COLUMN(CF72),0)</f>
        <v>674808</v>
      </c>
      <c r="DF71" s="7">
        <f>VLOOKUP("*Ханты*",[1]итого!$1:$1048576,COLUMN(CG72),0)</f>
        <v>677226</v>
      </c>
    </row>
    <row r="72" spans="1:110" ht="31.5" x14ac:dyDescent="0.25">
      <c r="A72" s="12" t="s">
        <v>94</v>
      </c>
      <c r="B72" s="7">
        <v>101270.452</v>
      </c>
      <c r="C72" s="7">
        <v>100886.213</v>
      </c>
      <c r="D72" s="7">
        <v>100600.367</v>
      </c>
      <c r="E72" s="7">
        <v>101017.155</v>
      </c>
      <c r="F72" s="7">
        <v>101679.63</v>
      </c>
      <c r="G72" s="7">
        <v>101983.77800000001</v>
      </c>
      <c r="H72" s="7">
        <v>103677.739</v>
      </c>
      <c r="I72" s="7">
        <v>105594.704</v>
      </c>
      <c r="J72" s="7">
        <v>109352.436</v>
      </c>
      <c r="K72" s="7">
        <v>110923.21400000001</v>
      </c>
      <c r="L72" s="7">
        <v>111886.645</v>
      </c>
      <c r="M72" s="7">
        <v>113392.38400000001</v>
      </c>
      <c r="N72" s="7">
        <v>113331.10400000001</v>
      </c>
      <c r="O72" s="7">
        <v>112573.68799999999</v>
      </c>
      <c r="P72" s="7">
        <v>113439.45600000001</v>
      </c>
      <c r="Q72" s="7">
        <v>114603.031</v>
      </c>
      <c r="R72" s="7">
        <v>116492.103</v>
      </c>
      <c r="S72" s="7">
        <v>117979.845</v>
      </c>
      <c r="T72" s="7">
        <v>120304.004</v>
      </c>
      <c r="U72" s="7">
        <v>123215.514</v>
      </c>
      <c r="V72" s="7">
        <v>126617.35799999999</v>
      </c>
      <c r="W72" s="7">
        <v>128649.41800000001</v>
      </c>
      <c r="X72" s="7">
        <v>130576.764</v>
      </c>
      <c r="Y72" s="7">
        <v>132965.42800000001</v>
      </c>
      <c r="Z72" s="7">
        <v>133572.50200000001</v>
      </c>
      <c r="AA72" s="7">
        <f>VLOOKUP("*Ямало*",[1]итого!$1:$1048576,COLUMN(B73),0)</f>
        <v>132260</v>
      </c>
      <c r="AB72" s="7">
        <f>VLOOKUP("*Ямало*",[1]итого!$1:$1048576,COLUMN(C73),0)</f>
        <v>133703</v>
      </c>
      <c r="AC72" s="7">
        <f>VLOOKUP("*Ямало*",[1]итого!$1:$1048576,COLUMN(D73),0)</f>
        <v>135399</v>
      </c>
      <c r="AD72" s="7">
        <f>VLOOKUP("*Ямало*",[1]итого!$1:$1048576,COLUMN(E73),0)</f>
        <v>137424</v>
      </c>
      <c r="AE72" s="7">
        <f>VLOOKUP("*Ямало*",[1]итого!$1:$1048576,COLUMN(F73),0)</f>
        <v>139044</v>
      </c>
      <c r="AF72" s="7">
        <f>VLOOKUP("*Ямало*",[1]итого!$1:$1048576,COLUMN(G73),0)</f>
        <v>141296</v>
      </c>
      <c r="AG72" s="7">
        <f>VLOOKUP("*Ямало*",[1]итого!$1:$1048576,COLUMN(H73),0)</f>
        <v>143681</v>
      </c>
      <c r="AH72" s="7">
        <f>VLOOKUP("*Ямало*",[1]итого!$1:$1048576,COLUMN(I73),0)</f>
        <v>146763</v>
      </c>
      <c r="AI72" s="7">
        <f>VLOOKUP("*Ямало*",[1]итого!$1:$1048576,COLUMN(J73),0)</f>
        <v>149408</v>
      </c>
      <c r="AJ72" s="7">
        <f>VLOOKUP("*Ямало*",[1]итого!$1:$1048576,COLUMN(K73),0)</f>
        <v>150774</v>
      </c>
      <c r="AK72" s="7">
        <f>VLOOKUP("*Ямало*",[1]итого!$1:$1048576,COLUMN(L73),0)</f>
        <v>152973</v>
      </c>
      <c r="AL72" s="7">
        <f>VLOOKUP("*Ямало*",[1]итого!$1:$1048576,COLUMN(M73),0)</f>
        <v>153801</v>
      </c>
      <c r="AM72" s="7">
        <f>VLOOKUP("*Ямало*",[1]итого!$1:$1048576,COLUMN(N73),0)</f>
        <v>155265</v>
      </c>
      <c r="AN72" s="7">
        <f>VLOOKUP("*Ямало*",[1]итого!$1:$1048576,COLUMN(O73),0)</f>
        <v>157198</v>
      </c>
      <c r="AO72" s="7">
        <f>VLOOKUP("*Ямало*",[1]итого!$1:$1048576,COLUMN(P73),0)</f>
        <v>159541</v>
      </c>
      <c r="AP72" s="7">
        <f>VLOOKUP("*Ямало*",[1]итого!$1:$1048576,COLUMN(Q73),0)</f>
        <v>157267</v>
      </c>
      <c r="AQ72" s="7">
        <f>VLOOKUP("*Ямало*",[1]итого!$1:$1048576,COLUMN(R73),0)</f>
        <v>157846</v>
      </c>
      <c r="AR72" s="7">
        <f>VLOOKUP("*Ямало*",[1]итого!$1:$1048576,COLUMN(S73),0)</f>
        <v>159847</v>
      </c>
      <c r="AS72" s="7">
        <f>VLOOKUP("*Ямало*",[1]итого!$1:$1048576,COLUMN(T73),0)</f>
        <v>163484</v>
      </c>
      <c r="AT72" s="7">
        <f>VLOOKUP("*Ямало*",[1]итого!$1:$1048576,COLUMN(U73),0)</f>
        <v>167741</v>
      </c>
      <c r="AU72" s="7">
        <f>VLOOKUP("*Ямало*",[1]итого!$1:$1048576,COLUMN(V73),0)</f>
        <v>170937</v>
      </c>
      <c r="AV72" s="7">
        <f>VLOOKUP("*Ямало*",[1]итого!$1:$1048576,COLUMN(W73),0)</f>
        <v>173341</v>
      </c>
      <c r="AW72" s="7">
        <f>VLOOKUP("*Ямало*",[1]итого!$1:$1048576,COLUMN(X73),0)</f>
        <v>174704</v>
      </c>
      <c r="AX72" s="7">
        <f>VLOOKUP("*Ямало*",[1]итого!$1:$1048576,COLUMN(Y73),0)</f>
        <v>171178</v>
      </c>
      <c r="AY72" s="7">
        <f>VLOOKUP("*Ямало*",[1]итого!$1:$1048576,COLUMN(Z73),0)</f>
        <v>171545</v>
      </c>
      <c r="AZ72" s="7">
        <f>VLOOKUP("*Ямало*",[1]итого!$1:$1048576,COLUMN(AA73),0)</f>
        <v>173089</v>
      </c>
      <c r="BA72" s="7">
        <f>VLOOKUP("*Ямало*",[1]итого!$1:$1048576,COLUMN(AB73),0)</f>
        <v>175811</v>
      </c>
      <c r="BB72" s="7">
        <f>VLOOKUP("*Ямало*",[1]итого!$1:$1048576,COLUMN(AC73),0)</f>
        <v>179520</v>
      </c>
      <c r="BC72" s="7">
        <f>VLOOKUP("*Ямало*",[1]итого!$1:$1048576,COLUMN(AD73),0)</f>
        <v>183420</v>
      </c>
      <c r="BD72" s="7">
        <f>VLOOKUP("*Ямало*",[1]итого!$1:$1048576,COLUMN(AE73),0)</f>
        <v>188428</v>
      </c>
      <c r="BE72" s="7">
        <f>VLOOKUP("*Ямало*",[1]итого!$1:$1048576,COLUMN(AF73),0)</f>
        <v>189335</v>
      </c>
      <c r="BF72" s="7">
        <f>VLOOKUP("*Ямало*",[1]итого!$1:$1048576,COLUMN(AG73),0)</f>
        <v>189980</v>
      </c>
      <c r="BG72" s="7">
        <f>VLOOKUP("*Ямало*",[1]итого!$1:$1048576,COLUMN(AH73),0)</f>
        <v>193474</v>
      </c>
      <c r="BH72" s="7">
        <f>VLOOKUP("*Ямало*",[1]итого!$1:$1048576,COLUMN(AI73),0)</f>
        <v>192332</v>
      </c>
      <c r="BI72" s="7">
        <f>VLOOKUP("*Ямало*",[1]итого!$1:$1048576,COLUMN(AJ73),0)</f>
        <v>194784</v>
      </c>
      <c r="BJ72" s="7">
        <f>VLOOKUP("*Ямало*",[1]итого!$1:$1048576,COLUMN(AK73),0)</f>
        <v>197894</v>
      </c>
      <c r="BK72" s="7">
        <f>VLOOKUP("*Ямало*",[1]итого!$1:$1048576,COLUMN(AL73),0)</f>
        <v>199335</v>
      </c>
      <c r="BL72" s="7">
        <f>VLOOKUP("*Ямало*",[1]итого!$1:$1048576,COLUMN(AM73),0)</f>
        <v>201173</v>
      </c>
      <c r="BM72" s="7">
        <f>VLOOKUP("*Ямало*",[1]итого!$1:$1048576,COLUMN(AN73),0)</f>
        <v>201177</v>
      </c>
      <c r="BN72" s="7">
        <f>VLOOKUP("*Ямало*",[1]итого!$1:$1048576,COLUMN(AO73),0)</f>
        <v>199205</v>
      </c>
      <c r="BO72" s="7">
        <f>VLOOKUP("*Ямало*",[1]итого!$1:$1048576,COLUMN(AP73),0)</f>
        <v>198716</v>
      </c>
      <c r="BP72" s="7">
        <f>VLOOKUP("*Ямало*",[1]итого!$1:$1048576,COLUMN(AQ73),0)</f>
        <v>199682</v>
      </c>
      <c r="BQ72" s="7">
        <f>VLOOKUP("*Ямало*",[1]итого!$1:$1048576,COLUMN(AR73),0)</f>
        <v>202915</v>
      </c>
      <c r="BR72" s="7">
        <f>VLOOKUP("*Ямало*",[1]итого!$1:$1048576,COLUMN(AS73),0)</f>
        <v>205620</v>
      </c>
      <c r="BS72" s="7">
        <f>VLOOKUP("*Ямало*",[1]итого!$1:$1048576,COLUMN(AT73),0)</f>
        <v>209404</v>
      </c>
      <c r="BT72" s="7">
        <f>VLOOKUP("*Ямало*",[1]итого!$1:$1048576,COLUMN(AU73),0)</f>
        <v>211390</v>
      </c>
      <c r="BU72" s="7">
        <f>VLOOKUP("*Ямало*",[1]итого!$1:$1048576,COLUMN(AV73),0)</f>
        <v>214119</v>
      </c>
      <c r="BV72" s="7">
        <f>VLOOKUP("*Ямало*",[1]итого!$1:$1048576,COLUMN(AW73),0)</f>
        <v>212149</v>
      </c>
      <c r="BW72" s="7">
        <f>VLOOKUP("*Ямало*",[1]итого!$1:$1048576,COLUMN(AX73),0)</f>
        <v>212999</v>
      </c>
      <c r="BX72" s="7">
        <f>VLOOKUP("*Ямало*",[1]итого!$1:$1048576,COLUMN(AY73),0)</f>
        <v>214506</v>
      </c>
      <c r="BY72" s="7">
        <f>VLOOKUP("*Ямало*",[1]итого!$1:$1048576,COLUMN(AZ73),0)</f>
        <v>217519</v>
      </c>
      <c r="BZ72" s="7">
        <f>VLOOKUP("*Ямало*",[1]итого!$1:$1048576,COLUMN(BA73),0)</f>
        <v>221758</v>
      </c>
      <c r="CA72" s="7">
        <f>VLOOKUP("*Ямало*",[1]итого!$1:$1048576,COLUMN(BB73),0)</f>
        <v>226313</v>
      </c>
      <c r="CB72" s="7">
        <f>VLOOKUP("*Ямало*",[1]итого!$1:$1048576,COLUMN(BC73),0)</f>
        <v>231480</v>
      </c>
      <c r="CC72" s="7">
        <f>VLOOKUP("*Ямало*",[1]итого!$1:$1048576,COLUMN(BD73),0)</f>
        <v>235799</v>
      </c>
      <c r="CD72" s="7">
        <f>VLOOKUP("*Ямало*",[1]итого!$1:$1048576,COLUMN(BE73),0)</f>
        <v>244365</v>
      </c>
      <c r="CE72" s="7">
        <f>VLOOKUP("*Ямало*",[1]итого!$1:$1048576,COLUMN(BF73),0)</f>
        <v>248345</v>
      </c>
      <c r="CF72" s="7">
        <f>VLOOKUP("*Ямало*",[1]итого!$1:$1048576,COLUMN(BG73),0)</f>
        <v>252710</v>
      </c>
      <c r="CG72" s="7">
        <f>VLOOKUP("*Ямало*",[1]итого!$1:$1048576,COLUMN(BH73),0)</f>
        <v>254718</v>
      </c>
      <c r="CH72" s="7">
        <f>VLOOKUP("*Ямало*",[1]итого!$1:$1048576,COLUMN(BI73),0)</f>
        <v>249690</v>
      </c>
      <c r="CI72" s="7">
        <f>VLOOKUP("*Ямало*",[1]итого!$1:$1048576,COLUMN(BJ73),0)</f>
        <v>250042</v>
      </c>
      <c r="CJ72" s="7">
        <f>VLOOKUP("*Ямало*",[1]итого!$1:$1048576,COLUMN(BK73),0)</f>
        <v>250907</v>
      </c>
      <c r="CK72" s="7">
        <f>VLOOKUP("*Ямало*",[1]итого!$1:$1048576,COLUMN(BL73),0)</f>
        <v>252858</v>
      </c>
      <c r="CL72" s="7">
        <f>VLOOKUP("*Ямало*",[1]итого!$1:$1048576,COLUMN(BM73),0)</f>
        <v>254627</v>
      </c>
      <c r="CM72" s="7">
        <f>VLOOKUP("*Ямало*",[1]итого!$1:$1048576,COLUMN(BN73),0)</f>
        <v>253679</v>
      </c>
      <c r="CN72" s="7">
        <f>VLOOKUP("*Ямало*",[1]итого!$1:$1048576,COLUMN(BO73),0)</f>
        <v>259115</v>
      </c>
      <c r="CO72" s="7">
        <f>VLOOKUP("*Ямало*",[1]итого!$1:$1048576,COLUMN(BP73),0)</f>
        <v>260168</v>
      </c>
      <c r="CP72" s="7">
        <f>VLOOKUP("*Ямало*",[1]итого!$1:$1048576,COLUMN(BQ73),0)</f>
        <v>262809</v>
      </c>
      <c r="CQ72" s="7">
        <f>VLOOKUP("*Ямало*",[1]итого!$1:$1048576,COLUMN(BR73),0)</f>
        <v>261104</v>
      </c>
      <c r="CR72" s="7">
        <f>VLOOKUP("*Ямало*",[1]итого!$1:$1048576,COLUMN(BS73),0)</f>
        <v>259448</v>
      </c>
      <c r="CS72" s="7">
        <f>VLOOKUP("*Ямало*",[1]итого!$1:$1048576,COLUMN(BT73),0)</f>
        <v>258409</v>
      </c>
      <c r="CT72" s="7">
        <f>VLOOKUP("*Ямало*",[1]итого!$1:$1048576,COLUMN(BU73),0)</f>
        <v>253310</v>
      </c>
      <c r="CU72" s="7">
        <f>VLOOKUP("*Ямало*",[1]итого!$1:$1048576,COLUMN(BV73),0)</f>
        <v>254028</v>
      </c>
      <c r="CV72" s="7">
        <f>VLOOKUP("*Ямало*",[1]итого!$1:$1048576,COLUMN(BW73),0)</f>
        <v>252531</v>
      </c>
      <c r="CW72" s="7">
        <f>VLOOKUP("*Ямало*",[1]итого!$1:$1048576,COLUMN(BX73),0)</f>
        <v>250771</v>
      </c>
      <c r="CX72" s="7">
        <f>VLOOKUP("*Ямало*",[1]итого!$1:$1048576,COLUMN(BY73),0)</f>
        <v>250133</v>
      </c>
      <c r="CY72" s="7">
        <f>VLOOKUP("*Ямало*",[1]итого!$1:$1048576,COLUMN(BZ73),0)</f>
        <v>250041</v>
      </c>
      <c r="CZ72" s="7">
        <f>VLOOKUP("*Ямало*",[1]итого!$1:$1048576,COLUMN(CA73),0)</f>
        <v>249662</v>
      </c>
      <c r="DA72" s="7">
        <f>VLOOKUP("*Ямало*",[1]итого!$1:$1048576,COLUMN(CB73),0)</f>
        <v>249013</v>
      </c>
      <c r="DB72" s="7">
        <f>VLOOKUP("*Ямало*",[1]итого!$1:$1048576,COLUMN(CC73),0)</f>
        <v>251531</v>
      </c>
      <c r="DC72" s="7">
        <f>VLOOKUP("*Ямало*",[1]итого!$1:$1048576,COLUMN(CD73),0)</f>
        <v>252502</v>
      </c>
      <c r="DD72" s="7">
        <f>VLOOKUP("*Ямало*",[1]итого!$1:$1048576,COLUMN(CE73),0)</f>
        <v>254154</v>
      </c>
      <c r="DE72" s="7">
        <f>VLOOKUP("*Ямало*",[1]итого!$1:$1048576,COLUMN(CF73),0)</f>
        <v>254795</v>
      </c>
      <c r="DF72" s="7">
        <f>VLOOKUP("*Ямало*",[1]итого!$1:$1048576,COLUMN(CG73),0)</f>
        <v>252736</v>
      </c>
    </row>
    <row r="73" spans="1:110" ht="31.5" x14ac:dyDescent="0.25">
      <c r="A73" s="12" t="s">
        <v>95</v>
      </c>
      <c r="B73" s="7">
        <v>160586.58300000001</v>
      </c>
      <c r="C73" s="7">
        <v>159500.592</v>
      </c>
      <c r="D73" s="7">
        <v>159592.46799999999</v>
      </c>
      <c r="E73" s="7">
        <v>160888.33799999999</v>
      </c>
      <c r="F73" s="7">
        <v>162037.48800000001</v>
      </c>
      <c r="G73" s="7">
        <v>162676.95699999999</v>
      </c>
      <c r="H73" s="7">
        <v>163897.88399999999</v>
      </c>
      <c r="I73" s="7">
        <v>165438.54800000001</v>
      </c>
      <c r="J73" s="7">
        <v>167835.962</v>
      </c>
      <c r="K73" s="7">
        <v>169900.48199999999</v>
      </c>
      <c r="L73" s="7">
        <v>171229.16500000001</v>
      </c>
      <c r="M73" s="7">
        <v>173484.43299999999</v>
      </c>
      <c r="N73" s="7">
        <v>175791.68900000001</v>
      </c>
      <c r="O73" s="7">
        <v>177999.269</v>
      </c>
      <c r="P73" s="7">
        <v>179620.24100000001</v>
      </c>
      <c r="Q73" s="7">
        <v>182464.10500000001</v>
      </c>
      <c r="R73" s="7">
        <v>185277.23199999999</v>
      </c>
      <c r="S73" s="7">
        <v>188739.69899999999</v>
      </c>
      <c r="T73" s="7">
        <v>192234.821</v>
      </c>
      <c r="U73" s="7">
        <v>195981.97700000001</v>
      </c>
      <c r="V73" s="7">
        <v>200061.25099999999</v>
      </c>
      <c r="W73" s="7">
        <v>204029.701</v>
      </c>
      <c r="X73" s="7">
        <v>207446.01199999999</v>
      </c>
      <c r="Y73" s="7">
        <v>214014.54800000001</v>
      </c>
      <c r="Z73" s="7">
        <v>216093.53</v>
      </c>
      <c r="AA73" s="7">
        <f>VLOOKUP("*Тюменская область без*",[1]итого!$1:$1048576,COLUMN(B74),0)</f>
        <v>221661</v>
      </c>
      <c r="AB73" s="7">
        <f>VLOOKUP("*Тюменская область без*",[1]итого!$1:$1048576,COLUMN(C74),0)</f>
        <v>221383</v>
      </c>
      <c r="AC73" s="7">
        <f>VLOOKUP("*Тюменская область без*",[1]итого!$1:$1048576,COLUMN(D74),0)</f>
        <v>223829</v>
      </c>
      <c r="AD73" s="7">
        <f>VLOOKUP("*Тюменская область без*",[1]итого!$1:$1048576,COLUMN(E74),0)</f>
        <v>227205</v>
      </c>
      <c r="AE73" s="7">
        <f>VLOOKUP("*Тюменская область без*",[1]итого!$1:$1048576,COLUMN(F74),0)</f>
        <v>230068</v>
      </c>
      <c r="AF73" s="7">
        <f>VLOOKUP("*Тюменская область без*",[1]итого!$1:$1048576,COLUMN(G74),0)</f>
        <v>232766</v>
      </c>
      <c r="AG73" s="7">
        <f>VLOOKUP("*Тюменская область без*",[1]итого!$1:$1048576,COLUMN(H74),0)</f>
        <v>235073</v>
      </c>
      <c r="AH73" s="7">
        <f>VLOOKUP("*Тюменская область без*",[1]итого!$1:$1048576,COLUMN(I74),0)</f>
        <v>240371</v>
      </c>
      <c r="AI73" s="7">
        <f>VLOOKUP("*Тюменская область без*",[1]итого!$1:$1048576,COLUMN(J74),0)</f>
        <v>244021</v>
      </c>
      <c r="AJ73" s="7">
        <f>VLOOKUP("*Тюменская область без*",[1]итого!$1:$1048576,COLUMN(K74),0)</f>
        <v>244926</v>
      </c>
      <c r="AK73" s="7">
        <f>VLOOKUP("*Тюменская область без*",[1]итого!$1:$1048576,COLUMN(L74),0)</f>
        <v>248523</v>
      </c>
      <c r="AL73" s="7">
        <f>VLOOKUP("*Тюменская область без*",[1]итого!$1:$1048576,COLUMN(M74),0)</f>
        <v>250977</v>
      </c>
      <c r="AM73" s="7">
        <f>VLOOKUP("*Тюменская область без*",[1]итого!$1:$1048576,COLUMN(N74),0)</f>
        <v>252102</v>
      </c>
      <c r="AN73" s="7">
        <f>VLOOKUP("*Тюменская область без*",[1]итого!$1:$1048576,COLUMN(O74),0)</f>
        <v>254878</v>
      </c>
      <c r="AO73" s="7">
        <f>VLOOKUP("*Тюменская область без*",[1]итого!$1:$1048576,COLUMN(P74),0)</f>
        <v>258740</v>
      </c>
      <c r="AP73" s="7">
        <f>VLOOKUP("*Тюменская область без*",[1]итого!$1:$1048576,COLUMN(Q74),0)</f>
        <v>257423</v>
      </c>
      <c r="AQ73" s="7">
        <f>VLOOKUP("*Тюменская область без*",[1]итого!$1:$1048576,COLUMN(R74),0)</f>
        <v>258228</v>
      </c>
      <c r="AR73" s="7">
        <f>VLOOKUP("*Тюменская область без*",[1]итого!$1:$1048576,COLUMN(S74),0)</f>
        <v>260292</v>
      </c>
      <c r="AS73" s="7">
        <f>VLOOKUP("*Тюменская область без*",[1]итого!$1:$1048576,COLUMN(T74),0)</f>
        <v>264140</v>
      </c>
      <c r="AT73" s="7">
        <f>VLOOKUP("*Тюменская область без*",[1]итого!$1:$1048576,COLUMN(U74),0)</f>
        <v>269025</v>
      </c>
      <c r="AU73" s="7">
        <f>VLOOKUP("*Тюменская область без*",[1]итого!$1:$1048576,COLUMN(V74),0)</f>
        <v>274600</v>
      </c>
      <c r="AV73" s="7">
        <f>VLOOKUP("*Тюменская область без*",[1]итого!$1:$1048576,COLUMN(W74),0)</f>
        <v>278134</v>
      </c>
      <c r="AW73" s="7">
        <f>VLOOKUP("*Тюменская область без*",[1]итого!$1:$1048576,COLUMN(X74),0)</f>
        <v>279943</v>
      </c>
      <c r="AX73" s="7">
        <f>VLOOKUP("*Тюменская область без*",[1]итого!$1:$1048576,COLUMN(Y74),0)</f>
        <v>282470</v>
      </c>
      <c r="AY73" s="7">
        <f>VLOOKUP("*Тюменская область без*",[1]итого!$1:$1048576,COLUMN(Z74),0)</f>
        <v>285285</v>
      </c>
      <c r="AZ73" s="7">
        <f>VLOOKUP("*Тюменская область без*",[1]итого!$1:$1048576,COLUMN(AA74),0)</f>
        <v>289485</v>
      </c>
      <c r="BA73" s="7">
        <f>VLOOKUP("*Тюменская область без*",[1]итого!$1:$1048576,COLUMN(AB74),0)</f>
        <v>297554</v>
      </c>
      <c r="BB73" s="7">
        <f>VLOOKUP("*Тюменская область без*",[1]итого!$1:$1048576,COLUMN(AC74),0)</f>
        <v>301487</v>
      </c>
      <c r="BC73" s="7">
        <f>VLOOKUP("*Тюменская область без*",[1]итого!$1:$1048576,COLUMN(AD74),0)</f>
        <v>308334</v>
      </c>
      <c r="BD73" s="7">
        <f>VLOOKUP("*Тюменская область без*",[1]итого!$1:$1048576,COLUMN(AE74),0)</f>
        <v>316685</v>
      </c>
      <c r="BE73" s="7">
        <f>VLOOKUP("*Тюменская область без*",[1]итого!$1:$1048576,COLUMN(AF74),0)</f>
        <v>317249</v>
      </c>
      <c r="BF73" s="7">
        <f>VLOOKUP("*Тюменская область без*",[1]итого!$1:$1048576,COLUMN(AG74),0)</f>
        <v>315637</v>
      </c>
      <c r="BG73" s="7">
        <f>VLOOKUP("*Тюменская область без*",[1]итого!$1:$1048576,COLUMN(AH74),0)</f>
        <v>320909</v>
      </c>
      <c r="BH73" s="7">
        <f>VLOOKUP("*Тюменская область без*",[1]итого!$1:$1048576,COLUMN(AI74),0)</f>
        <v>326438</v>
      </c>
      <c r="BI73" s="7">
        <f>VLOOKUP("*Тюменская область без*",[1]итого!$1:$1048576,COLUMN(AJ74),0)</f>
        <v>328490</v>
      </c>
      <c r="BJ73" s="7">
        <f>VLOOKUP("*Тюменская область без*",[1]итого!$1:$1048576,COLUMN(AK74),0)</f>
        <v>335219</v>
      </c>
      <c r="BK73" s="7">
        <f>VLOOKUP("*Тюменская область без*",[1]итого!$1:$1048576,COLUMN(AL74),0)</f>
        <v>339517</v>
      </c>
      <c r="BL73" s="7">
        <f>VLOOKUP("*Тюменская область без*",[1]итого!$1:$1048576,COLUMN(AM74),0)</f>
        <v>346123</v>
      </c>
      <c r="BM73" s="7">
        <f>VLOOKUP("*Тюменская область без*",[1]итого!$1:$1048576,COLUMN(AN74),0)</f>
        <v>348350</v>
      </c>
      <c r="BN73" s="7">
        <f>VLOOKUP("*Тюменская область без*",[1]итого!$1:$1048576,COLUMN(AO74),0)</f>
        <v>346160</v>
      </c>
      <c r="BO73" s="7">
        <f>VLOOKUP("*Тюменская область без*",[1]итого!$1:$1048576,COLUMN(AP74),0)</f>
        <v>346023</v>
      </c>
      <c r="BP73" s="7">
        <f>VLOOKUP("*Тюменская область без*",[1]итого!$1:$1048576,COLUMN(AQ74),0)</f>
        <v>348553</v>
      </c>
      <c r="BQ73" s="7">
        <f>VLOOKUP("*Тюменская область без*",[1]итого!$1:$1048576,COLUMN(AR74),0)</f>
        <v>352713</v>
      </c>
      <c r="BR73" s="7">
        <f>VLOOKUP("*Тюменская область без*",[1]итого!$1:$1048576,COLUMN(AS74),0)</f>
        <v>358256</v>
      </c>
      <c r="BS73" s="7">
        <f>VLOOKUP("*Тюменская область без*",[1]итого!$1:$1048576,COLUMN(AT74),0)</f>
        <v>365417</v>
      </c>
      <c r="BT73" s="7">
        <f>VLOOKUP("*Тюменская область без*",[1]итого!$1:$1048576,COLUMN(AU74),0)</f>
        <v>370853</v>
      </c>
      <c r="BU73" s="7">
        <f>VLOOKUP("*Тюменская область без*",[1]итого!$1:$1048576,COLUMN(AV74),0)</f>
        <v>375714</v>
      </c>
      <c r="BV73" s="7">
        <f>VLOOKUP("*Тюменская область без*",[1]итого!$1:$1048576,COLUMN(AW74),0)</f>
        <v>382089</v>
      </c>
      <c r="BW73" s="7">
        <f>VLOOKUP("*Тюменская область без*",[1]итого!$1:$1048576,COLUMN(AX74),0)</f>
        <v>386619</v>
      </c>
      <c r="BX73" s="7">
        <f>VLOOKUP("*Тюменская область без*",[1]итого!$1:$1048576,COLUMN(AY74),0)</f>
        <v>392074</v>
      </c>
      <c r="BY73" s="7">
        <f>VLOOKUP("*Тюменская область без*",[1]итого!$1:$1048576,COLUMN(AZ74),0)</f>
        <v>401349</v>
      </c>
      <c r="BZ73" s="7">
        <f>VLOOKUP("*Тюменская область без*",[1]итого!$1:$1048576,COLUMN(BA74),0)</f>
        <v>410510</v>
      </c>
      <c r="CA73" s="7">
        <f>VLOOKUP("*Тюменская область без*",[1]итого!$1:$1048576,COLUMN(BB74),0)</f>
        <v>420898</v>
      </c>
      <c r="CB73" s="7">
        <f>VLOOKUP("*Тюменская область без*",[1]итого!$1:$1048576,COLUMN(BC74),0)</f>
        <v>432113</v>
      </c>
      <c r="CC73" s="7">
        <f>VLOOKUP("*Тюменская область без*",[1]итого!$1:$1048576,COLUMN(BD74),0)</f>
        <v>442392</v>
      </c>
      <c r="CD73" s="7">
        <f>VLOOKUP("*Тюменская область без*",[1]итого!$1:$1048576,COLUMN(BE74),0)</f>
        <v>458997</v>
      </c>
      <c r="CE73" s="7">
        <f>VLOOKUP("*Тюменская область без*",[1]итого!$1:$1048576,COLUMN(BF74),0)</f>
        <v>475736</v>
      </c>
      <c r="CF73" s="7">
        <f>VLOOKUP("*Тюменская область без*",[1]итого!$1:$1048576,COLUMN(BG74),0)</f>
        <v>486686</v>
      </c>
      <c r="CG73" s="7">
        <f>VLOOKUP("*Тюменская область без*",[1]итого!$1:$1048576,COLUMN(BH74),0)</f>
        <v>492922</v>
      </c>
      <c r="CH73" s="7">
        <f>VLOOKUP("*Тюменская область без*",[1]итого!$1:$1048576,COLUMN(BI74),0)</f>
        <v>496466</v>
      </c>
      <c r="CI73" s="7">
        <f>VLOOKUP("*Тюменская область без*",[1]итого!$1:$1048576,COLUMN(BJ74),0)</f>
        <v>501123</v>
      </c>
      <c r="CJ73" s="7">
        <f>VLOOKUP("*Тюменская область без*",[1]итого!$1:$1048576,COLUMN(BK74),0)</f>
        <v>506425</v>
      </c>
      <c r="CK73" s="7">
        <f>VLOOKUP("*Тюменская область без*",[1]итого!$1:$1048576,COLUMN(BL74),0)</f>
        <v>515505</v>
      </c>
      <c r="CL73" s="7">
        <f>VLOOKUP("*Тюменская область без*",[1]итого!$1:$1048576,COLUMN(BM74),0)</f>
        <v>521802</v>
      </c>
      <c r="CM73" s="7">
        <f>VLOOKUP("*Тюменская область без*",[1]итого!$1:$1048576,COLUMN(BN74),0)</f>
        <v>528534</v>
      </c>
      <c r="CN73" s="7">
        <f>VLOOKUP("*Тюменская область без*",[1]итого!$1:$1048576,COLUMN(BO74),0)</f>
        <v>543154</v>
      </c>
      <c r="CO73" s="7">
        <f>VLOOKUP("*Тюменская область без*",[1]итого!$1:$1048576,COLUMN(BP74),0)</f>
        <v>540265</v>
      </c>
      <c r="CP73" s="7">
        <f>VLOOKUP("*Тюменская область без*",[1]итого!$1:$1048576,COLUMN(BQ74),0)</f>
        <v>546223</v>
      </c>
      <c r="CQ73" s="7">
        <f>VLOOKUP("*Тюменская область без*",[1]итого!$1:$1048576,COLUMN(BR74),0)</f>
        <v>545028</v>
      </c>
      <c r="CR73" s="7">
        <f>VLOOKUP("*Тюменская область без*",[1]итого!$1:$1048576,COLUMN(BS74),0)</f>
        <v>542456</v>
      </c>
      <c r="CS73" s="7">
        <f>VLOOKUP("*Тюменская область без*",[1]итого!$1:$1048576,COLUMN(BT74),0)</f>
        <v>539143</v>
      </c>
      <c r="CT73" s="7">
        <f>VLOOKUP("*Тюменская область без*",[1]итого!$1:$1048576,COLUMN(BU74),0)</f>
        <v>530511</v>
      </c>
      <c r="CU73" s="7">
        <f>VLOOKUP("*Тюменская область без*",[1]итого!$1:$1048576,COLUMN(BV74),0)</f>
        <v>537927</v>
      </c>
      <c r="CV73" s="7">
        <f>VLOOKUP("*Тюменская область без*",[1]итого!$1:$1048576,COLUMN(BW74),0)</f>
        <v>536782</v>
      </c>
      <c r="CW73" s="7">
        <f>VLOOKUP("*Тюменская область без*",[1]итого!$1:$1048576,COLUMN(BX74),0)</f>
        <v>537361</v>
      </c>
      <c r="CX73" s="7">
        <f>VLOOKUP("*Тюменская область без*",[1]итого!$1:$1048576,COLUMN(BY74),0)</f>
        <v>538630</v>
      </c>
      <c r="CY73" s="7">
        <f>VLOOKUP("*Тюменская область без*",[1]итого!$1:$1048576,COLUMN(BZ74),0)</f>
        <v>540909</v>
      </c>
      <c r="CZ73" s="7">
        <f>VLOOKUP("*Тюменская область без*",[1]итого!$1:$1048576,COLUMN(CA74),0)</f>
        <v>543024</v>
      </c>
      <c r="DA73" s="7">
        <f>VLOOKUP("*Тюменская область без*",[1]итого!$1:$1048576,COLUMN(CB74),0)</f>
        <v>545374</v>
      </c>
      <c r="DB73" s="7">
        <f>VLOOKUP("*Тюменская область без*",[1]итого!$1:$1048576,COLUMN(CC74),0)</f>
        <v>552660</v>
      </c>
      <c r="DC73" s="7">
        <f>VLOOKUP("*Тюменская область без*",[1]итого!$1:$1048576,COLUMN(CD74),0)</f>
        <v>556531</v>
      </c>
      <c r="DD73" s="7">
        <f>VLOOKUP("*Тюменская область без*",[1]итого!$1:$1048576,COLUMN(CE74),0)</f>
        <v>563007</v>
      </c>
      <c r="DE73" s="7">
        <f>VLOOKUP("*Тюменская область без*",[1]итого!$1:$1048576,COLUMN(CF74),0)</f>
        <v>568450</v>
      </c>
      <c r="DF73" s="7">
        <f>VLOOKUP("*Тюменская область без*",[1]итого!$1:$1048576,COLUMN(CG74),0)</f>
        <v>570311</v>
      </c>
    </row>
    <row r="74" spans="1:110" x14ac:dyDescent="0.25">
      <c r="A74" s="8" t="s">
        <v>67</v>
      </c>
      <c r="B74" s="7">
        <v>247826.71299999999</v>
      </c>
      <c r="C74" s="7">
        <v>247086.02900000001</v>
      </c>
      <c r="D74" s="7">
        <v>247084.951</v>
      </c>
      <c r="E74" s="7">
        <v>249135.14600000001</v>
      </c>
      <c r="F74" s="7">
        <v>251206.69899999999</v>
      </c>
      <c r="G74" s="7">
        <v>252860.13099999999</v>
      </c>
      <c r="H74" s="7">
        <v>254670.67800000001</v>
      </c>
      <c r="I74" s="7">
        <v>257408.459</v>
      </c>
      <c r="J74" s="7">
        <v>261303.304</v>
      </c>
      <c r="K74" s="7">
        <v>264195.32500000001</v>
      </c>
      <c r="L74" s="7">
        <v>266725.342</v>
      </c>
      <c r="M74" s="7">
        <v>270335.46999999997</v>
      </c>
      <c r="N74" s="7">
        <v>274236.55699999997</v>
      </c>
      <c r="O74" s="7">
        <v>275636.47399999999</v>
      </c>
      <c r="P74" s="7">
        <v>277848.57799999998</v>
      </c>
      <c r="Q74" s="7">
        <v>281273.34700000001</v>
      </c>
      <c r="R74" s="7">
        <v>285581.57500000001</v>
      </c>
      <c r="S74" s="7">
        <v>290896.16100000002</v>
      </c>
      <c r="T74" s="7">
        <v>295940.01199999999</v>
      </c>
      <c r="U74" s="7">
        <v>301112.06699999998</v>
      </c>
      <c r="V74" s="7">
        <v>307762.38</v>
      </c>
      <c r="W74" s="7">
        <v>313460.04800000001</v>
      </c>
      <c r="X74" s="7">
        <v>317889.71299999999</v>
      </c>
      <c r="Y74" s="7">
        <v>324360.02899999998</v>
      </c>
      <c r="Z74" s="7">
        <v>327177.69799999997</v>
      </c>
      <c r="AA74" s="7">
        <f>VLOOKUP("*Челябинская*",[1]итого!$1:$1048576,COLUMN(B75),0)</f>
        <v>329937</v>
      </c>
      <c r="AB74" s="7">
        <f>VLOOKUP("*Челябинская*",[1]итого!$1:$1048576,COLUMN(C75),0)</f>
        <v>333498</v>
      </c>
      <c r="AC74" s="7">
        <f>VLOOKUP("*Челябинская*",[1]итого!$1:$1048576,COLUMN(D75),0)</f>
        <v>339343</v>
      </c>
      <c r="AD74" s="7">
        <f>VLOOKUP("*Челябинская*",[1]итого!$1:$1048576,COLUMN(E75),0)</f>
        <v>345851</v>
      </c>
      <c r="AE74" s="7">
        <f>VLOOKUP("*Челябинская*",[1]итого!$1:$1048576,COLUMN(F75),0)</f>
        <v>351202</v>
      </c>
      <c r="AF74" s="7">
        <f>VLOOKUP("*Челябинская*",[1]итого!$1:$1048576,COLUMN(G75),0)</f>
        <v>355694</v>
      </c>
      <c r="AG74" s="7">
        <f>VLOOKUP("*Челябинская*",[1]итого!$1:$1048576,COLUMN(H75),0)</f>
        <v>358618</v>
      </c>
      <c r="AH74" s="7">
        <f>VLOOKUP("*Челябинская*",[1]итого!$1:$1048576,COLUMN(I75),0)</f>
        <v>364162</v>
      </c>
      <c r="AI74" s="7">
        <f>VLOOKUP("*Челябинская*",[1]итого!$1:$1048576,COLUMN(J75),0)</f>
        <v>369344</v>
      </c>
      <c r="AJ74" s="7">
        <f>VLOOKUP("*Челябинская*",[1]итого!$1:$1048576,COLUMN(K75),0)</f>
        <v>370932</v>
      </c>
      <c r="AK74" s="7">
        <f>VLOOKUP("*Челябинская*",[1]итого!$1:$1048576,COLUMN(L75),0)</f>
        <v>375316</v>
      </c>
      <c r="AL74" s="7">
        <f>VLOOKUP("*Челябинская*",[1]итого!$1:$1048576,COLUMN(M75),0)</f>
        <v>378822</v>
      </c>
      <c r="AM74" s="7">
        <f>VLOOKUP("*Челябинская*",[1]итого!$1:$1048576,COLUMN(N75),0)</f>
        <v>381338</v>
      </c>
      <c r="AN74" s="7">
        <f>VLOOKUP("*Челябинская*",[1]итого!$1:$1048576,COLUMN(O75),0)</f>
        <v>385132</v>
      </c>
      <c r="AO74" s="7">
        <f>VLOOKUP("*Челябинская*",[1]итого!$1:$1048576,COLUMN(P75),0)</f>
        <v>390506</v>
      </c>
      <c r="AP74" s="7">
        <f>VLOOKUP("*Челябинская*",[1]итого!$1:$1048576,COLUMN(Q75),0)</f>
        <v>387687</v>
      </c>
      <c r="AQ74" s="7">
        <f>VLOOKUP("*Челябинская*",[1]итого!$1:$1048576,COLUMN(R75),0)</f>
        <v>388738</v>
      </c>
      <c r="AR74" s="7">
        <f>VLOOKUP("*Челябинская*",[1]итого!$1:$1048576,COLUMN(S75),0)</f>
        <v>391953</v>
      </c>
      <c r="AS74" s="7">
        <f>VLOOKUP("*Челябинская*",[1]итого!$1:$1048576,COLUMN(T75),0)</f>
        <v>396947</v>
      </c>
      <c r="AT74" s="7">
        <f>VLOOKUP("*Челябинская*",[1]итого!$1:$1048576,COLUMN(U75),0)</f>
        <v>404432</v>
      </c>
      <c r="AU74" s="7">
        <f>VLOOKUP("*Челябинская*",[1]итого!$1:$1048576,COLUMN(V75),0)</f>
        <v>411255</v>
      </c>
      <c r="AV74" s="7">
        <f>VLOOKUP("*Челябинская*",[1]итого!$1:$1048576,COLUMN(W75),0)</f>
        <v>417618</v>
      </c>
      <c r="AW74" s="7">
        <f>VLOOKUP("*Челябинская*",[1]итого!$1:$1048576,COLUMN(X75),0)</f>
        <v>418377</v>
      </c>
      <c r="AX74" s="7">
        <f>VLOOKUP("*Челябинская*",[1]итого!$1:$1048576,COLUMN(Y75),0)</f>
        <v>422251</v>
      </c>
      <c r="AY74" s="7">
        <f>VLOOKUP("*Челябинская*",[1]итого!$1:$1048576,COLUMN(Z75),0)</f>
        <v>425438</v>
      </c>
      <c r="AZ74" s="7">
        <f>VLOOKUP("*Челябинская*",[1]итого!$1:$1048576,COLUMN(AA75),0)</f>
        <v>430965</v>
      </c>
      <c r="BA74" s="7">
        <f>VLOOKUP("*Челябинская*",[1]итого!$1:$1048576,COLUMN(AB75),0)</f>
        <v>439514</v>
      </c>
      <c r="BB74" s="7">
        <f>VLOOKUP("*Челябинская*",[1]итого!$1:$1048576,COLUMN(AC75),0)</f>
        <v>448941</v>
      </c>
      <c r="BC74" s="7">
        <f>VLOOKUP("*Челябинская*",[1]итого!$1:$1048576,COLUMN(AD75),0)</f>
        <v>457761</v>
      </c>
      <c r="BD74" s="7">
        <f>VLOOKUP("*Челябинская*",[1]итого!$1:$1048576,COLUMN(AE75),0)</f>
        <v>468390</v>
      </c>
      <c r="BE74" s="7">
        <f>VLOOKUP("*Челябинская*",[1]итого!$1:$1048576,COLUMN(AF75),0)</f>
        <v>476787</v>
      </c>
      <c r="BF74" s="7">
        <f>VLOOKUP("*Челябинская*",[1]итого!$1:$1048576,COLUMN(AG75),0)</f>
        <v>485920</v>
      </c>
      <c r="BG74" s="7">
        <f>VLOOKUP("*Челябинская*",[1]итого!$1:$1048576,COLUMN(AH75),0)</f>
        <v>492558</v>
      </c>
      <c r="BH74" s="7">
        <f>VLOOKUP("*Челябинская*",[1]итого!$1:$1048576,COLUMN(AI75),0)</f>
        <v>501432</v>
      </c>
      <c r="BI74" s="7">
        <f>VLOOKUP("*Челябинская*",[1]итого!$1:$1048576,COLUMN(AJ75),0)</f>
        <v>504346</v>
      </c>
      <c r="BJ74" s="7">
        <f>VLOOKUP("*Челябинская*",[1]итого!$1:$1048576,COLUMN(AK75),0)</f>
        <v>510211</v>
      </c>
      <c r="BK74" s="7">
        <f>VLOOKUP("*Челябинская*",[1]итого!$1:$1048576,COLUMN(AL75),0)</f>
        <v>514143</v>
      </c>
      <c r="BL74" s="7">
        <f>VLOOKUP("*Челябинская*",[1]итого!$1:$1048576,COLUMN(AM75),0)</f>
        <v>521311</v>
      </c>
      <c r="BM74" s="7">
        <f>VLOOKUP("*Челябинская*",[1]итого!$1:$1048576,COLUMN(AN75),0)</f>
        <v>519603</v>
      </c>
      <c r="BN74" s="7">
        <f>VLOOKUP("*Челябинская*",[1]итого!$1:$1048576,COLUMN(AO75),0)</f>
        <v>513844</v>
      </c>
      <c r="BO74" s="7">
        <f>VLOOKUP("*Челябинская*",[1]итого!$1:$1048576,COLUMN(AP75),0)</f>
        <v>510773</v>
      </c>
      <c r="BP74" s="7">
        <f>VLOOKUP("*Челябинская*",[1]итого!$1:$1048576,COLUMN(AQ75),0)</f>
        <v>511327</v>
      </c>
      <c r="BQ74" s="7">
        <f>VLOOKUP("*Челябинская*",[1]итого!$1:$1048576,COLUMN(AR75),0)</f>
        <v>514655</v>
      </c>
      <c r="BR74" s="7">
        <f>VLOOKUP("*Челябинская*",[1]итого!$1:$1048576,COLUMN(AS75),0)</f>
        <v>519565</v>
      </c>
      <c r="BS74" s="7">
        <f>VLOOKUP("*Челябинская*",[1]итого!$1:$1048576,COLUMN(AT75),0)</f>
        <v>527061</v>
      </c>
      <c r="BT74" s="7">
        <f>VLOOKUP("*Челябинская*",[1]итого!$1:$1048576,COLUMN(AU75),0)</f>
        <v>532773</v>
      </c>
      <c r="BU74" s="7">
        <f>VLOOKUP("*Челябинская*",[1]итого!$1:$1048576,COLUMN(AV75),0)</f>
        <v>538700</v>
      </c>
      <c r="BV74" s="7">
        <f>VLOOKUP("*Челябинская*",[1]итого!$1:$1048576,COLUMN(AW75),0)</f>
        <v>545379</v>
      </c>
      <c r="BW74" s="7">
        <f>VLOOKUP("*Челябинская*",[1]итого!$1:$1048576,COLUMN(AX75),0)</f>
        <v>548193</v>
      </c>
      <c r="BX74" s="7">
        <f>VLOOKUP("*Челябинская*",[1]итого!$1:$1048576,COLUMN(AY75),0)</f>
        <v>553300</v>
      </c>
      <c r="BY74" s="7">
        <f>VLOOKUP("*Челябинская*",[1]итого!$1:$1048576,COLUMN(AZ75),0)</f>
        <v>563507</v>
      </c>
      <c r="BZ74" s="7">
        <f>VLOOKUP("*Челябинская*",[1]итого!$1:$1048576,COLUMN(BA75),0)</f>
        <v>574289</v>
      </c>
      <c r="CA74" s="7">
        <f>VLOOKUP("*Челябинская*",[1]итого!$1:$1048576,COLUMN(BB75),0)</f>
        <v>586663</v>
      </c>
      <c r="CB74" s="7">
        <f>VLOOKUP("*Челябинская*",[1]итого!$1:$1048576,COLUMN(BC75),0)</f>
        <v>600757</v>
      </c>
      <c r="CC74" s="7">
        <f>VLOOKUP("*Челябинская*",[1]итого!$1:$1048576,COLUMN(BD75),0)</f>
        <v>613216</v>
      </c>
      <c r="CD74" s="7">
        <f>VLOOKUP("*Челябинская*",[1]итого!$1:$1048576,COLUMN(BE75),0)</f>
        <v>635089</v>
      </c>
      <c r="CE74" s="7">
        <f>VLOOKUP("*Челябинская*",[1]итого!$1:$1048576,COLUMN(BF75),0)</f>
        <v>656309</v>
      </c>
      <c r="CF74" s="7">
        <f>VLOOKUP("*Челябинская*",[1]итого!$1:$1048576,COLUMN(BG75),0)</f>
        <v>672581</v>
      </c>
      <c r="CG74" s="7">
        <f>VLOOKUP("*Челябинская*",[1]итого!$1:$1048576,COLUMN(BH75),0)</f>
        <v>683965</v>
      </c>
      <c r="CH74" s="7">
        <f>VLOOKUP("*Челябинская*",[1]итого!$1:$1048576,COLUMN(BI75),0)</f>
        <v>685743</v>
      </c>
      <c r="CI74" s="7">
        <f>VLOOKUP("*Челябинская*",[1]итого!$1:$1048576,COLUMN(BJ75),0)</f>
        <v>691030</v>
      </c>
      <c r="CJ74" s="7">
        <f>VLOOKUP("*Челябинская*",[1]итого!$1:$1048576,COLUMN(BK75),0)</f>
        <v>697041</v>
      </c>
      <c r="CK74" s="7">
        <f>VLOOKUP("*Челябинская*",[1]итого!$1:$1048576,COLUMN(BL75),0)</f>
        <v>709886</v>
      </c>
      <c r="CL74" s="7">
        <f>VLOOKUP("*Челябинская*",[1]итого!$1:$1048576,COLUMN(BM75),0)</f>
        <v>721703</v>
      </c>
      <c r="CM74" s="7">
        <f>VLOOKUP("*Челябинская*",[1]итого!$1:$1048576,COLUMN(BN75),0)</f>
        <v>734679</v>
      </c>
      <c r="CN74" s="7">
        <f>VLOOKUP("*Челябинская*",[1]итого!$1:$1048576,COLUMN(BO75),0)</f>
        <v>752656</v>
      </c>
      <c r="CO74" s="7">
        <f>VLOOKUP("*Челябинская*",[1]итого!$1:$1048576,COLUMN(BP75),0)</f>
        <v>753501</v>
      </c>
      <c r="CP74" s="7">
        <f>VLOOKUP("*Челябинская*",[1]итого!$1:$1048576,COLUMN(BQ75),0)</f>
        <v>762673</v>
      </c>
      <c r="CQ74" s="7">
        <f>VLOOKUP("*Челябинская*",[1]итого!$1:$1048576,COLUMN(BR75),0)</f>
        <v>765366</v>
      </c>
      <c r="CR74" s="7">
        <f>VLOOKUP("*Челябинская*",[1]итого!$1:$1048576,COLUMN(BS75),0)</f>
        <v>764383</v>
      </c>
      <c r="CS74" s="7">
        <f>VLOOKUP("*Челябинская*",[1]итого!$1:$1048576,COLUMN(BT75),0)</f>
        <v>744430</v>
      </c>
      <c r="CT74" s="7">
        <f>VLOOKUP("*Челябинская*",[1]итого!$1:$1048576,COLUMN(BU75),0)</f>
        <v>732429</v>
      </c>
      <c r="CU74" s="7">
        <f>VLOOKUP("*Челябинская*",[1]итого!$1:$1048576,COLUMN(BV75),0)</f>
        <v>721272</v>
      </c>
      <c r="CV74" s="7">
        <f>VLOOKUP("*Челябинская*",[1]итого!$1:$1048576,COLUMN(BW75),0)</f>
        <v>717953</v>
      </c>
      <c r="CW74" s="7">
        <f>VLOOKUP("*Челябинская*",[1]итого!$1:$1048576,COLUMN(BX75),0)</f>
        <v>716616</v>
      </c>
      <c r="CX74" s="7">
        <f>VLOOKUP("*Челябинская*",[1]итого!$1:$1048576,COLUMN(BY75),0)</f>
        <v>716560</v>
      </c>
      <c r="CY74" s="7">
        <f>VLOOKUP("*Челябинская*",[1]итого!$1:$1048576,COLUMN(BZ75),0)</f>
        <v>718736</v>
      </c>
      <c r="CZ74" s="7">
        <f>VLOOKUP("*Челябинская*",[1]итого!$1:$1048576,COLUMN(CA75),0)</f>
        <v>718582</v>
      </c>
      <c r="DA74" s="7">
        <f>VLOOKUP("*Челябинская*",[1]итого!$1:$1048576,COLUMN(CB75),0)</f>
        <v>716825</v>
      </c>
      <c r="DB74" s="7">
        <f>VLOOKUP("*Челябинская*",[1]итого!$1:$1048576,COLUMN(CC75),0)</f>
        <v>724698</v>
      </c>
      <c r="DC74" s="7">
        <f>VLOOKUP("*Челябинская*",[1]итого!$1:$1048576,COLUMN(CD75),0)</f>
        <v>729638</v>
      </c>
      <c r="DD74" s="7">
        <f>VLOOKUP("*Челябинская*",[1]итого!$1:$1048576,COLUMN(CE75),0)</f>
        <v>736489</v>
      </c>
      <c r="DE74" s="7">
        <f>VLOOKUP("*Челябинская*",[1]итого!$1:$1048576,COLUMN(CF75),0)</f>
        <v>740176</v>
      </c>
      <c r="DF74" s="7">
        <f>VLOOKUP("*Челябинская*",[1]итого!$1:$1048576,COLUMN(CG75),0)</f>
        <v>743951</v>
      </c>
    </row>
    <row r="75" spans="1:110" ht="31.5" x14ac:dyDescent="0.25">
      <c r="A75" s="6" t="s">
        <v>68</v>
      </c>
      <c r="B75" s="7">
        <v>1325010.9339999999</v>
      </c>
      <c r="C75" s="7">
        <v>1318862.4569999999</v>
      </c>
      <c r="D75" s="7">
        <v>1319306.96</v>
      </c>
      <c r="E75" s="7">
        <v>1327081.0719999999</v>
      </c>
      <c r="F75" s="7">
        <v>1337662.06</v>
      </c>
      <c r="G75" s="7">
        <v>1340013.0390000001</v>
      </c>
      <c r="H75" s="7">
        <v>1350870.4029999999</v>
      </c>
      <c r="I75" s="7">
        <v>1367344.024</v>
      </c>
      <c r="J75" s="7">
        <v>1387581.7</v>
      </c>
      <c r="K75" s="7">
        <v>1403797.3259999999</v>
      </c>
      <c r="L75" s="7">
        <v>1413764.0789999999</v>
      </c>
      <c r="M75" s="7">
        <v>1429695.2069999999</v>
      </c>
      <c r="N75" s="7">
        <v>1447718.9469999999</v>
      </c>
      <c r="O75" s="7">
        <v>1454753.2649999999</v>
      </c>
      <c r="P75" s="7">
        <v>1464294.075</v>
      </c>
      <c r="Q75" s="7">
        <v>1486319.07</v>
      </c>
      <c r="R75" s="7">
        <v>1508031.1329999999</v>
      </c>
      <c r="S75" s="7">
        <v>1536428.2209999999</v>
      </c>
      <c r="T75" s="7">
        <v>1564555.213</v>
      </c>
      <c r="U75" s="7">
        <v>1597834.585</v>
      </c>
      <c r="V75" s="7">
        <v>1636266.983</v>
      </c>
      <c r="W75" s="7">
        <v>1666567.7660000001</v>
      </c>
      <c r="X75" s="7">
        <v>1690031.2290000001</v>
      </c>
      <c r="Y75" s="7">
        <v>1722934.726</v>
      </c>
      <c r="Z75" s="7">
        <v>1734488.561</v>
      </c>
      <c r="AA75" s="7">
        <f>VLOOKUP("*Сибирский*",[1]итого!$1:$1048576,COLUMN(B76),0)</f>
        <v>1748650</v>
      </c>
      <c r="AB75" s="7">
        <f>VLOOKUP("*Сибирский*",[1]итого!$1:$1048576,COLUMN(C76),0)</f>
        <v>1765259</v>
      </c>
      <c r="AC75" s="7">
        <f>VLOOKUP("*Сибирский*",[1]итого!$1:$1048576,COLUMN(D76),0)</f>
        <v>1791330</v>
      </c>
      <c r="AD75" s="7">
        <f>VLOOKUP("*Сибирский*",[1]итого!$1:$1048576,COLUMN(E76),0)</f>
        <v>1824597</v>
      </c>
      <c r="AE75" s="7">
        <f>VLOOKUP("*Сибирский*",[1]итого!$1:$1048576,COLUMN(F76),0)</f>
        <v>1852825</v>
      </c>
      <c r="AF75" s="7">
        <f>VLOOKUP("*Сибирский*",[1]итого!$1:$1048576,COLUMN(G76),0)</f>
        <v>1874012</v>
      </c>
      <c r="AG75" s="7">
        <f>VLOOKUP("*Сибирский*",[1]итого!$1:$1048576,COLUMN(H76),0)</f>
        <v>1892879</v>
      </c>
      <c r="AH75" s="7">
        <f>VLOOKUP("*Сибирский*",[1]итого!$1:$1048576,COLUMN(I76),0)</f>
        <v>1928339</v>
      </c>
      <c r="AI75" s="7">
        <f>VLOOKUP("*Сибирский*",[1]итого!$1:$1048576,COLUMN(J76),0)</f>
        <v>1959870</v>
      </c>
      <c r="AJ75" s="7">
        <f>VLOOKUP("*Сибирский*",[1]итого!$1:$1048576,COLUMN(K76),0)</f>
        <v>1968131</v>
      </c>
      <c r="AK75" s="7">
        <f>VLOOKUP("*Сибирский*",[1]итого!$1:$1048576,COLUMN(L76),0)</f>
        <v>1989682</v>
      </c>
      <c r="AL75" s="7">
        <f>VLOOKUP("*Сибирский*",[1]итого!$1:$1048576,COLUMN(M76),0)</f>
        <v>2011224</v>
      </c>
      <c r="AM75" s="7">
        <f>VLOOKUP("*Сибирский*",[1]итого!$1:$1048576,COLUMN(N76),0)</f>
        <v>2023617</v>
      </c>
      <c r="AN75" s="7">
        <f>VLOOKUP("*Сибирский*",[1]итого!$1:$1048576,COLUMN(O76),0)</f>
        <v>2044002</v>
      </c>
      <c r="AO75" s="7">
        <f>VLOOKUP("*Сибирский*",[1]итого!$1:$1048576,COLUMN(P76),0)</f>
        <v>2075517</v>
      </c>
      <c r="AP75" s="7">
        <f>VLOOKUP("*Сибирский*",[1]итого!$1:$1048576,COLUMN(Q76),0)</f>
        <v>2071008</v>
      </c>
      <c r="AQ75" s="7">
        <f>VLOOKUP("*Сибирский*",[1]итого!$1:$1048576,COLUMN(R76),0)</f>
        <v>2078728</v>
      </c>
      <c r="AR75" s="7">
        <f>VLOOKUP("*Сибирский*",[1]итого!$1:$1048576,COLUMN(S76),0)</f>
        <v>2098108</v>
      </c>
      <c r="AS75" s="7">
        <f>VLOOKUP("*Сибирский*",[1]итого!$1:$1048576,COLUMN(T76),0)</f>
        <v>2130411</v>
      </c>
      <c r="AT75" s="7">
        <f>VLOOKUP("*Сибирский*",[1]итого!$1:$1048576,COLUMN(U76),0)</f>
        <v>2174246</v>
      </c>
      <c r="AU75" s="7">
        <f>VLOOKUP("*Сибирский*",[1]итого!$1:$1048576,COLUMN(V76),0)</f>
        <v>2214379</v>
      </c>
      <c r="AV75" s="7">
        <f>VLOOKUP("*Сибирский*",[1]итого!$1:$1048576,COLUMN(W76),0)</f>
        <v>2256439</v>
      </c>
      <c r="AW75" s="7">
        <f>VLOOKUP("*Сибирский*",[1]итого!$1:$1048576,COLUMN(X76),0)</f>
        <v>2259016</v>
      </c>
      <c r="AX75" s="7">
        <f>VLOOKUP("*Сибирский*",[1]итого!$1:$1048576,COLUMN(Y76),0)</f>
        <v>2274467</v>
      </c>
      <c r="AY75" s="7">
        <f>VLOOKUP("*Сибирский*",[1]итого!$1:$1048576,COLUMN(Z76),0)</f>
        <v>2289280</v>
      </c>
      <c r="AZ75" s="7">
        <f>VLOOKUP("*Сибирский*",[1]итого!$1:$1048576,COLUMN(AA76),0)</f>
        <v>2321460</v>
      </c>
      <c r="BA75" s="7">
        <f>VLOOKUP("*Сибирский*",[1]итого!$1:$1048576,COLUMN(AB76),0)</f>
        <v>2372835</v>
      </c>
      <c r="BB75" s="7">
        <f>VLOOKUP("*Сибирский*",[1]итого!$1:$1048576,COLUMN(AC76),0)</f>
        <v>2427402</v>
      </c>
      <c r="BC75" s="7">
        <f>VLOOKUP("*Сибирский*",[1]итого!$1:$1048576,COLUMN(AD76),0)</f>
        <v>2482067</v>
      </c>
      <c r="BD75" s="7">
        <f>VLOOKUP("*Сибирский*",[1]итого!$1:$1048576,COLUMN(AE76),0)</f>
        <v>2545626</v>
      </c>
      <c r="BE75" s="7">
        <f>VLOOKUP("*Сибирский*",[1]итого!$1:$1048576,COLUMN(AF76),0)</f>
        <v>2594703</v>
      </c>
      <c r="BF75" s="7">
        <f>VLOOKUP("*Сибирский*",[1]итого!$1:$1048576,COLUMN(AG76),0)</f>
        <v>2650771</v>
      </c>
      <c r="BG75" s="7">
        <f>VLOOKUP("*Сибирский*",[1]итого!$1:$1048576,COLUMN(AH76),0)</f>
        <v>2699383</v>
      </c>
      <c r="BH75" s="7">
        <f>VLOOKUP("*Сибирский*",[1]итого!$1:$1048576,COLUMN(AI76),0)</f>
        <v>2738678</v>
      </c>
      <c r="BI75" s="7">
        <f>VLOOKUP("*Сибирский*",[1]итого!$1:$1048576,COLUMN(AJ76),0)</f>
        <v>2751364</v>
      </c>
      <c r="BJ75" s="7">
        <f>VLOOKUP("*Сибирский*",[1]итого!$1:$1048576,COLUMN(AK76),0)</f>
        <v>2788380</v>
      </c>
      <c r="BK75" s="7">
        <f>VLOOKUP("*Сибирский*",[1]итого!$1:$1048576,COLUMN(AL76),0)</f>
        <v>2814342</v>
      </c>
      <c r="BL75" s="7">
        <f>VLOOKUP("*Сибирский*",[1]итого!$1:$1048576,COLUMN(AM76),0)</f>
        <v>2857490</v>
      </c>
      <c r="BM75" s="7">
        <f>VLOOKUP("*Сибирский*",[1]итого!$1:$1048576,COLUMN(AN76),0)</f>
        <v>2861698</v>
      </c>
      <c r="BN75" s="7">
        <f>VLOOKUP("*Сибирский*",[1]итого!$1:$1048576,COLUMN(AO76),0)</f>
        <v>2834906</v>
      </c>
      <c r="BO75" s="7">
        <f>VLOOKUP("*Сибирский*",[1]итого!$1:$1048576,COLUMN(AP76),0)</f>
        <v>2824875</v>
      </c>
      <c r="BP75" s="7">
        <f>VLOOKUP("*Сибирский*",[1]итого!$1:$1048576,COLUMN(AQ76),0)</f>
        <v>2835584</v>
      </c>
      <c r="BQ75" s="7">
        <f>VLOOKUP("*Сибирский*",[1]итого!$1:$1048576,COLUMN(AR76),0)</f>
        <v>2864746</v>
      </c>
      <c r="BR75" s="7">
        <f>VLOOKUP("*Сибирский*",[1]итого!$1:$1048576,COLUMN(AS76),0)</f>
        <v>2899151</v>
      </c>
      <c r="BS75" s="7">
        <f>VLOOKUP("*Сибирский*",[1]итого!$1:$1048576,COLUMN(AT76),0)</f>
        <v>2947319</v>
      </c>
      <c r="BT75" s="7">
        <f>VLOOKUP("*Сибирский*",[1]итого!$1:$1048576,COLUMN(AU76),0)</f>
        <v>2981901</v>
      </c>
      <c r="BU75" s="7">
        <f>VLOOKUP("*Сибирский*",[1]итого!$1:$1048576,COLUMN(AV76),0)</f>
        <v>3017588</v>
      </c>
      <c r="BV75" s="7">
        <f>VLOOKUP("*Сибирский*",[1]итого!$1:$1048576,COLUMN(AW76),0)</f>
        <v>3056793</v>
      </c>
      <c r="BW75" s="7">
        <f>VLOOKUP("*Сибирский*",[1]итого!$1:$1048576,COLUMN(AX76),0)</f>
        <v>3074101</v>
      </c>
      <c r="BX75" s="7">
        <f>VLOOKUP("*Сибирский*",[1]итого!$1:$1048576,COLUMN(AY76),0)</f>
        <v>3106694</v>
      </c>
      <c r="BY75" s="7">
        <f>VLOOKUP("*Сибирский*",[1]итого!$1:$1048576,COLUMN(AZ76),0)</f>
        <v>3166181</v>
      </c>
      <c r="BZ75" s="7">
        <f>VLOOKUP("*Сибирский*",[1]итого!$1:$1048576,COLUMN(BA76),0)</f>
        <v>3226973</v>
      </c>
      <c r="CA75" s="7">
        <f>VLOOKUP("*Сибирский*",[1]итого!$1:$1048576,COLUMN(BB76),0)</f>
        <v>3298970</v>
      </c>
      <c r="CB75" s="7">
        <f>VLOOKUP("*Сибирский*",[1]итого!$1:$1048576,COLUMN(BC76),0)</f>
        <v>3378011</v>
      </c>
      <c r="CC75" s="7">
        <f>VLOOKUP("*Сибирский*",[1]итого!$1:$1048576,COLUMN(BD76),0)</f>
        <v>3443980</v>
      </c>
      <c r="CD75" s="7">
        <f>VLOOKUP("*Сибирский*",[1]итого!$1:$1048576,COLUMN(BE76),0)</f>
        <v>3560854</v>
      </c>
      <c r="CE75" s="7">
        <f>VLOOKUP("*Сибирский*",[1]итого!$1:$1048576,COLUMN(BF76),0)</f>
        <v>3660834</v>
      </c>
      <c r="CF75" s="7">
        <f>VLOOKUP("*Сибирский*",[1]итого!$1:$1048576,COLUMN(BG76),0)</f>
        <v>3743668</v>
      </c>
      <c r="CG75" s="7">
        <f>VLOOKUP("*Сибирский*",[1]итого!$1:$1048576,COLUMN(BH76),0)</f>
        <v>3786699</v>
      </c>
      <c r="CH75" s="7">
        <f>VLOOKUP("*Сибирский*",[1]итого!$1:$1048576,COLUMN(BI76),0)</f>
        <v>3782147</v>
      </c>
      <c r="CI75" s="7">
        <f>VLOOKUP("*Сибирский*",[1]итого!$1:$1048576,COLUMN(BJ76),0)</f>
        <v>3809010</v>
      </c>
      <c r="CJ75" s="7">
        <f>VLOOKUP("*Сибирский*",[1]итого!$1:$1048576,COLUMN(BK76),0)</f>
        <v>3839622</v>
      </c>
      <c r="CK75" s="7">
        <f>VLOOKUP("*Сибирский*",[1]итого!$1:$1048576,COLUMN(BL76),0)</f>
        <v>3903948</v>
      </c>
      <c r="CL75" s="7">
        <f>VLOOKUP("*Сибирский*",[1]итого!$1:$1048576,COLUMN(BM76),0)</f>
        <v>3951799</v>
      </c>
      <c r="CM75" s="7">
        <f>VLOOKUP("*Сибирский*",[1]итого!$1:$1048576,COLUMN(BN76),0)</f>
        <v>4010947</v>
      </c>
      <c r="CN75" s="7">
        <f>VLOOKUP("*Сибирский*",[1]итого!$1:$1048576,COLUMN(BO76),0)</f>
        <v>4104785</v>
      </c>
      <c r="CO75" s="7">
        <f>VLOOKUP("*Сибирский*",[1]итого!$1:$1048576,COLUMN(BP76),0)</f>
        <v>4105853</v>
      </c>
      <c r="CP75" s="7">
        <f>VLOOKUP("*Сибирский*",[1]итого!$1:$1048576,COLUMN(BQ76),0)</f>
        <v>4147703</v>
      </c>
      <c r="CQ75" s="7">
        <f>VLOOKUP("*Сибирский*",[1]итого!$1:$1048576,COLUMN(BR76),0)</f>
        <v>4153754</v>
      </c>
      <c r="CR75" s="7">
        <f>VLOOKUP("*Сибирский*",[1]итого!$1:$1048576,COLUMN(BS76),0)</f>
        <v>4138023</v>
      </c>
      <c r="CS75" s="7">
        <f>VLOOKUP("*Сибирский*",[1]итого!$1:$1048576,COLUMN(BT76),0)</f>
        <v>4004342</v>
      </c>
      <c r="CT75" s="7">
        <f>VLOOKUP("*Сибирский*",[1]итого!$1:$1048576,COLUMN(BU76),0)</f>
        <v>3934688</v>
      </c>
      <c r="CU75" s="7">
        <f>VLOOKUP("*Сибирский*",[1]итого!$1:$1048576,COLUMN(BV76),0)</f>
        <v>3873489</v>
      </c>
      <c r="CV75" s="7">
        <f>VLOOKUP("*Сибирский*",[1]итого!$1:$1048576,COLUMN(BW76),0)</f>
        <v>3853310</v>
      </c>
      <c r="CW75" s="7">
        <f>VLOOKUP("*Сибирский*",[1]итого!$1:$1048576,COLUMN(BX76),0)</f>
        <v>3846163</v>
      </c>
      <c r="CX75" s="7">
        <f>VLOOKUP("*Сибирский*",[1]итого!$1:$1048576,COLUMN(BY76),0)</f>
        <v>3845377</v>
      </c>
      <c r="CY75" s="7">
        <f>VLOOKUP("*Сибирский*",[1]итого!$1:$1048576,COLUMN(BZ76),0)</f>
        <v>3855622</v>
      </c>
      <c r="CZ75" s="7">
        <f>VLOOKUP("*Сибирский*",[1]итого!$1:$1048576,COLUMN(CA76),0)</f>
        <v>3846769</v>
      </c>
      <c r="DA75" s="7">
        <f>VLOOKUP("*Сибирский*",[1]итого!$1:$1048576,COLUMN(CB76),0)</f>
        <v>3834790</v>
      </c>
      <c r="DB75" s="7">
        <f>VLOOKUP("*Сибирский*",[1]итого!$1:$1048576,COLUMN(CC76),0)</f>
        <v>3865655</v>
      </c>
      <c r="DC75" s="7">
        <f>VLOOKUP("*Сибирский*",[1]итого!$1:$1048576,COLUMN(CD76),0)</f>
        <v>3877262</v>
      </c>
      <c r="DD75" s="7">
        <f>VLOOKUP("*Сибирский*",[1]итого!$1:$1048576,COLUMN(CE76),0)</f>
        <v>3899170</v>
      </c>
      <c r="DE75" s="7">
        <f>VLOOKUP("*Сибирский*",[1]итого!$1:$1048576,COLUMN(CF76),0)</f>
        <v>3902570</v>
      </c>
      <c r="DF75" s="7">
        <f>VLOOKUP("*Сибирский*",[1]итого!$1:$1048576,COLUMN(CG76),0)</f>
        <v>3905928</v>
      </c>
    </row>
    <row r="76" spans="1:110" x14ac:dyDescent="0.25">
      <c r="A76" s="8" t="s">
        <v>69</v>
      </c>
      <c r="B76" s="7">
        <v>137988.71900000001</v>
      </c>
      <c r="C76" s="7">
        <v>137210.75099999999</v>
      </c>
      <c r="D76" s="7">
        <v>137119.00599999999</v>
      </c>
      <c r="E76" s="7">
        <v>137791.94500000001</v>
      </c>
      <c r="F76" s="7">
        <v>139041.973</v>
      </c>
      <c r="G76" s="7">
        <v>139633.53200000001</v>
      </c>
      <c r="H76" s="7">
        <v>140660.67199999999</v>
      </c>
      <c r="I76" s="7">
        <v>142277.04399999999</v>
      </c>
      <c r="J76" s="7">
        <v>144489.046</v>
      </c>
      <c r="K76" s="7">
        <v>146096.13500000001</v>
      </c>
      <c r="L76" s="7">
        <v>146908.174</v>
      </c>
      <c r="M76" s="7">
        <v>148954.20499999999</v>
      </c>
      <c r="N76" s="7">
        <v>150970.35399999999</v>
      </c>
      <c r="O76" s="7">
        <v>152538.372</v>
      </c>
      <c r="P76" s="7">
        <v>153938.61199999999</v>
      </c>
      <c r="Q76" s="7">
        <v>156417.08600000001</v>
      </c>
      <c r="R76" s="7">
        <v>158900.01999999999</v>
      </c>
      <c r="S76" s="7">
        <v>162150.967</v>
      </c>
      <c r="T76" s="7">
        <v>165228.617</v>
      </c>
      <c r="U76" s="7">
        <v>168922.15100000001</v>
      </c>
      <c r="V76" s="7">
        <v>173130.28200000001</v>
      </c>
      <c r="W76" s="7">
        <v>176120.739</v>
      </c>
      <c r="X76" s="7">
        <v>178130.56200000001</v>
      </c>
      <c r="Y76" s="7">
        <v>181628.22200000001</v>
      </c>
      <c r="Z76" s="7">
        <v>181967.81299999999</v>
      </c>
      <c r="AA76" s="7">
        <f>VLOOKUP("*Алтай*",[1]итого!$1:$1048576,COLUMN(B77),0)</f>
        <v>15528</v>
      </c>
      <c r="AB76" s="7">
        <f>VLOOKUP("*Алтай*",[1]итого!$1:$1048576,COLUMN(C77),0)</f>
        <v>15692</v>
      </c>
      <c r="AC76" s="7">
        <f>VLOOKUP("*Алтай*",[1]итого!$1:$1048576,COLUMN(D77),0)</f>
        <v>16000</v>
      </c>
      <c r="AD76" s="7">
        <f>VLOOKUP("*Алтай*",[1]итого!$1:$1048576,COLUMN(E77),0)</f>
        <v>16372</v>
      </c>
      <c r="AE76" s="7">
        <f>VLOOKUP("*Алтай*",[1]итого!$1:$1048576,COLUMN(F77),0)</f>
        <v>16760</v>
      </c>
      <c r="AF76" s="7">
        <f>VLOOKUP("*Алтай*",[1]итого!$1:$1048576,COLUMN(G77),0)</f>
        <v>17169</v>
      </c>
      <c r="AG76" s="7">
        <f>VLOOKUP("*Алтай*",[1]итого!$1:$1048576,COLUMN(H77),0)</f>
        <v>17544</v>
      </c>
      <c r="AH76" s="7">
        <f>VLOOKUP("*Алтай*",[1]итого!$1:$1048576,COLUMN(I77),0)</f>
        <v>17917</v>
      </c>
      <c r="AI76" s="7">
        <f>VLOOKUP("*Алтай*",[1]итого!$1:$1048576,COLUMN(J77),0)</f>
        <v>18159</v>
      </c>
      <c r="AJ76" s="7">
        <f>VLOOKUP("*Алтай*",[1]итого!$1:$1048576,COLUMN(K77),0)</f>
        <v>18339</v>
      </c>
      <c r="AK76" s="7">
        <f>VLOOKUP("*Алтай*",[1]итого!$1:$1048576,COLUMN(L77),0)</f>
        <v>18536</v>
      </c>
      <c r="AL76" s="7">
        <f>VLOOKUP("*Алтай*",[1]итого!$1:$1048576,COLUMN(M77),0)</f>
        <v>18761</v>
      </c>
      <c r="AM76" s="7">
        <f>VLOOKUP("*Алтай*",[1]итого!$1:$1048576,COLUMN(N77),0)</f>
        <v>18943</v>
      </c>
      <c r="AN76" s="7">
        <f>VLOOKUP("*Алтай*",[1]итого!$1:$1048576,COLUMN(O77),0)</f>
        <v>19190</v>
      </c>
      <c r="AO76" s="7">
        <f>VLOOKUP("*Алтай*",[1]итого!$1:$1048576,COLUMN(P77),0)</f>
        <v>19608</v>
      </c>
      <c r="AP76" s="7">
        <f>VLOOKUP("*Алтай*",[1]итого!$1:$1048576,COLUMN(Q77),0)</f>
        <v>19606</v>
      </c>
      <c r="AQ76" s="7">
        <f>VLOOKUP("*Алтай*",[1]итого!$1:$1048576,COLUMN(R77),0)</f>
        <v>19748</v>
      </c>
      <c r="AR76" s="7">
        <f>VLOOKUP("*Алтай*",[1]итого!$1:$1048576,COLUMN(S77),0)</f>
        <v>19972</v>
      </c>
      <c r="AS76" s="7">
        <f>VLOOKUP("*Алтай*",[1]итого!$1:$1048576,COLUMN(T77),0)</f>
        <v>20419</v>
      </c>
      <c r="AT76" s="7">
        <f>VLOOKUP("*Алтай*",[1]итого!$1:$1048576,COLUMN(U77),0)</f>
        <v>20825</v>
      </c>
      <c r="AU76" s="7">
        <f>VLOOKUP("*Алтай*",[1]итого!$1:$1048576,COLUMN(V77),0)</f>
        <v>21145</v>
      </c>
      <c r="AV76" s="7">
        <f>VLOOKUP("*Алтай*",[1]итого!$1:$1048576,COLUMN(W77),0)</f>
        <v>21545</v>
      </c>
      <c r="AW76" s="7">
        <f>VLOOKUP("*Алтай*",[1]итого!$1:$1048576,COLUMN(X77),0)</f>
        <v>21791</v>
      </c>
      <c r="AX76" s="7">
        <f>VLOOKUP("*Алтай*",[1]итого!$1:$1048576,COLUMN(Y77),0)</f>
        <v>22111</v>
      </c>
      <c r="AY76" s="7">
        <f>VLOOKUP("*Алтай*",[1]итого!$1:$1048576,COLUMN(Z77),0)</f>
        <v>22337</v>
      </c>
      <c r="AZ76" s="7">
        <f>VLOOKUP("*Алтай*",[1]итого!$1:$1048576,COLUMN(AA77),0)</f>
        <v>22625</v>
      </c>
      <c r="BA76" s="7">
        <f>VLOOKUP("*Алтай*",[1]итого!$1:$1048576,COLUMN(AB77),0)</f>
        <v>23209</v>
      </c>
      <c r="BB76" s="7">
        <f>VLOOKUP("*Алтай*",[1]итого!$1:$1048576,COLUMN(AC77),0)</f>
        <v>23950</v>
      </c>
      <c r="BC76" s="7">
        <f>VLOOKUP("*Алтай*",[1]итого!$1:$1048576,COLUMN(AD77),0)</f>
        <v>24658</v>
      </c>
      <c r="BD76" s="7">
        <f>VLOOKUP("*Алтай*",[1]итого!$1:$1048576,COLUMN(AE77),0)</f>
        <v>25299</v>
      </c>
      <c r="BE76" s="7">
        <f>VLOOKUP("*Алтай*",[1]итого!$1:$1048576,COLUMN(AF77),0)</f>
        <v>25793</v>
      </c>
      <c r="BF76" s="7">
        <f>VLOOKUP("*Алтай*",[1]итого!$1:$1048576,COLUMN(AG77),0)</f>
        <v>26342</v>
      </c>
      <c r="BG76" s="7">
        <f>VLOOKUP("*Алтай*",[1]итого!$1:$1048576,COLUMN(AH77),0)</f>
        <v>26718</v>
      </c>
      <c r="BH76" s="7">
        <f>VLOOKUP("*Алтай*",[1]итого!$1:$1048576,COLUMN(AI77),0)</f>
        <v>27219</v>
      </c>
      <c r="BI76" s="7">
        <f>VLOOKUP("*Алтай*",[1]итого!$1:$1048576,COLUMN(AJ77),0)</f>
        <v>27694</v>
      </c>
      <c r="BJ76" s="7">
        <f>VLOOKUP("*Алтай*",[1]итого!$1:$1048576,COLUMN(AK77),0)</f>
        <v>28169</v>
      </c>
      <c r="BK76" s="7">
        <f>VLOOKUP("*Алтай*",[1]итого!$1:$1048576,COLUMN(AL77),0)</f>
        <v>28486</v>
      </c>
      <c r="BL76" s="7">
        <f>VLOOKUP("*Алтай*",[1]итого!$1:$1048576,COLUMN(AM77),0)</f>
        <v>28794</v>
      </c>
      <c r="BM76" s="7">
        <f>VLOOKUP("*Алтай*",[1]итого!$1:$1048576,COLUMN(AN77),0)</f>
        <v>28831</v>
      </c>
      <c r="BN76" s="7">
        <f>VLOOKUP("*Алтай*",[1]итого!$1:$1048576,COLUMN(AO77),0)</f>
        <v>28598</v>
      </c>
      <c r="BO76" s="7">
        <f>VLOOKUP("*Алтай*",[1]итого!$1:$1048576,COLUMN(AP77),0)</f>
        <v>28580</v>
      </c>
      <c r="BP76" s="7">
        <f>VLOOKUP("*Алтай*",[1]итого!$1:$1048576,COLUMN(AQ77),0)</f>
        <v>28706</v>
      </c>
      <c r="BQ76" s="7">
        <f>VLOOKUP("*Алтай*",[1]итого!$1:$1048576,COLUMN(AR77),0)</f>
        <v>28934</v>
      </c>
      <c r="BR76" s="7">
        <f>VLOOKUP("*Алтай*",[1]итого!$1:$1048576,COLUMN(AS77),0)</f>
        <v>29199</v>
      </c>
      <c r="BS76" s="7">
        <f>VLOOKUP("*Алтай*",[1]итого!$1:$1048576,COLUMN(AT77),0)</f>
        <v>29368</v>
      </c>
      <c r="BT76" s="7">
        <f>VLOOKUP("*Алтай*",[1]итого!$1:$1048576,COLUMN(AU77),0)</f>
        <v>29597</v>
      </c>
      <c r="BU76" s="7">
        <f>VLOOKUP("*Алтай*",[1]итого!$1:$1048576,COLUMN(AV77),0)</f>
        <v>30066</v>
      </c>
      <c r="BV76" s="7">
        <f>VLOOKUP("*Алтай*",[1]итого!$1:$1048576,COLUMN(AW77),0)</f>
        <v>30518</v>
      </c>
      <c r="BW76" s="7">
        <f>VLOOKUP("*Алтай*",[1]итого!$1:$1048576,COLUMN(AX77),0)</f>
        <v>30837</v>
      </c>
      <c r="BX76" s="7">
        <f>VLOOKUP("*Алтай*",[1]итого!$1:$1048576,COLUMN(AY77),0)</f>
        <v>31136</v>
      </c>
      <c r="BY76" s="7">
        <f>VLOOKUP("*Алтай*",[1]итого!$1:$1048576,COLUMN(AZ77),0)</f>
        <v>31905</v>
      </c>
      <c r="BZ76" s="7">
        <f>VLOOKUP("*Алтай*",[1]итого!$1:$1048576,COLUMN(BA77),0)</f>
        <v>32550</v>
      </c>
      <c r="CA76" s="7">
        <f>VLOOKUP("*Алтай*",[1]итого!$1:$1048576,COLUMN(BB77),0)</f>
        <v>33384</v>
      </c>
      <c r="CB76" s="7">
        <f>VLOOKUP("*Алтай*",[1]итого!$1:$1048576,COLUMN(BC77),0)</f>
        <v>34159</v>
      </c>
      <c r="CC76" s="7">
        <f>VLOOKUP("*Алтай*",[1]итого!$1:$1048576,COLUMN(BD77),0)</f>
        <v>34802</v>
      </c>
      <c r="CD76" s="7">
        <f>VLOOKUP("*Алтай*",[1]итого!$1:$1048576,COLUMN(BE77),0)</f>
        <v>36079</v>
      </c>
      <c r="CE76" s="7">
        <f>VLOOKUP("*Алтай*",[1]итого!$1:$1048576,COLUMN(BF77),0)</f>
        <v>36952</v>
      </c>
      <c r="CF76" s="7">
        <f>VLOOKUP("*Алтай*",[1]итого!$1:$1048576,COLUMN(BG77),0)</f>
        <v>37638</v>
      </c>
      <c r="CG76" s="7">
        <f>VLOOKUP("*Алтай*",[1]итого!$1:$1048576,COLUMN(BH77),0)</f>
        <v>38281</v>
      </c>
      <c r="CH76" s="7">
        <f>VLOOKUP("*Алтай*",[1]итого!$1:$1048576,COLUMN(BI77),0)</f>
        <v>38315</v>
      </c>
      <c r="CI76" s="7">
        <f>VLOOKUP("*Алтай*",[1]итого!$1:$1048576,COLUMN(BJ77),0)</f>
        <v>38738</v>
      </c>
      <c r="CJ76" s="7">
        <f>VLOOKUP("*Алтай*",[1]итого!$1:$1048576,COLUMN(BK77),0)</f>
        <v>39177</v>
      </c>
      <c r="CK76" s="7">
        <f>VLOOKUP("*Алтай*",[1]итого!$1:$1048576,COLUMN(BL77),0)</f>
        <v>40167</v>
      </c>
      <c r="CL76" s="7">
        <f>VLOOKUP("*Алтай*",[1]итого!$1:$1048576,COLUMN(BM77),0)</f>
        <v>41121</v>
      </c>
      <c r="CM76" s="7">
        <f>VLOOKUP("*Алтай*",[1]итого!$1:$1048576,COLUMN(BN77),0)</f>
        <v>42019</v>
      </c>
      <c r="CN76" s="7">
        <f>VLOOKUP("*Алтай*",[1]итого!$1:$1048576,COLUMN(BO77),0)</f>
        <v>43030</v>
      </c>
      <c r="CO76" s="7">
        <f>VLOOKUP("*Алтай*",[1]итого!$1:$1048576,COLUMN(BP77),0)</f>
        <v>43289</v>
      </c>
      <c r="CP76" s="7">
        <f>VLOOKUP("*Алтай*",[1]итого!$1:$1048576,COLUMN(BQ77),0)</f>
        <v>43930</v>
      </c>
      <c r="CQ76" s="7">
        <f>VLOOKUP("*Алтай*",[1]итого!$1:$1048576,COLUMN(BR77),0)</f>
        <v>43943</v>
      </c>
      <c r="CR76" s="7">
        <f>VLOOKUP("*Алтай*",[1]итого!$1:$1048576,COLUMN(BS77),0)</f>
        <v>43858</v>
      </c>
      <c r="CS76" s="7">
        <f>VLOOKUP("*Алтай*",[1]итого!$1:$1048576,COLUMN(BT77),0)</f>
        <v>43432</v>
      </c>
      <c r="CT76" s="7">
        <f>VLOOKUP("*Алтай*",[1]итого!$1:$1048576,COLUMN(BU77),0)</f>
        <v>42675</v>
      </c>
      <c r="CU76" s="7">
        <f>VLOOKUP("*Алтай*",[1]итого!$1:$1048576,COLUMN(BV77),0)</f>
        <v>41930</v>
      </c>
      <c r="CV76" s="7">
        <f>VLOOKUP("*Алтай*",[1]итого!$1:$1048576,COLUMN(BW77),0)</f>
        <v>41777</v>
      </c>
      <c r="CW76" s="7">
        <f>VLOOKUP("*Алтай*",[1]итого!$1:$1048576,COLUMN(BX77),0)</f>
        <v>41798</v>
      </c>
      <c r="CX76" s="7">
        <f>VLOOKUP("*Алтай*",[1]итого!$1:$1048576,COLUMN(BY77),0)</f>
        <v>41829</v>
      </c>
      <c r="CY76" s="7">
        <f>VLOOKUP("*Алтай*",[1]итого!$1:$1048576,COLUMN(BZ77),0)</f>
        <v>41983</v>
      </c>
      <c r="CZ76" s="7">
        <f>VLOOKUP("*Алтай*",[1]итого!$1:$1048576,COLUMN(CA77),0)</f>
        <v>42723</v>
      </c>
      <c r="DA76" s="7">
        <f>VLOOKUP("*Алтай*",[1]итого!$1:$1048576,COLUMN(CB77),0)</f>
        <v>42258</v>
      </c>
      <c r="DB76" s="7">
        <f>VLOOKUP("*Алтай*",[1]итого!$1:$1048576,COLUMN(CC77),0)</f>
        <v>42408</v>
      </c>
      <c r="DC76" s="7">
        <f>VLOOKUP("*Алтай*",[1]итого!$1:$1048576,COLUMN(CD77),0)</f>
        <v>42562</v>
      </c>
      <c r="DD76" s="7">
        <f>VLOOKUP("*Алтай*",[1]итого!$1:$1048576,COLUMN(CE77),0)</f>
        <v>42792</v>
      </c>
      <c r="DE76" s="7">
        <f>VLOOKUP("*Алтай*",[1]итого!$1:$1048576,COLUMN(CF77),0)</f>
        <v>43001</v>
      </c>
      <c r="DF76" s="7">
        <f>VLOOKUP("*Алтай*",[1]итого!$1:$1048576,COLUMN(CG77),0)</f>
        <v>43022</v>
      </c>
    </row>
    <row r="77" spans="1:110" x14ac:dyDescent="0.25">
      <c r="A77" s="8" t="s">
        <v>70</v>
      </c>
      <c r="B77" s="7">
        <v>20454.326000000001</v>
      </c>
      <c r="C77" s="7">
        <v>20395.149000000001</v>
      </c>
      <c r="D77" s="7">
        <v>20361.302</v>
      </c>
      <c r="E77" s="7">
        <v>20509.2</v>
      </c>
      <c r="F77" s="7">
        <v>20733.111000000001</v>
      </c>
      <c r="G77" s="7">
        <v>20889.137999999999</v>
      </c>
      <c r="H77" s="7">
        <v>21152.15</v>
      </c>
      <c r="I77" s="7">
        <v>21563.463</v>
      </c>
      <c r="J77" s="7">
        <v>21998.856</v>
      </c>
      <c r="K77" s="7">
        <v>22302.521000000001</v>
      </c>
      <c r="L77" s="7">
        <v>22605.168000000001</v>
      </c>
      <c r="M77" s="7">
        <v>23006.075000000001</v>
      </c>
      <c r="N77" s="7">
        <v>23418.335999999999</v>
      </c>
      <c r="O77" s="7">
        <v>23722.413</v>
      </c>
      <c r="P77" s="7">
        <v>23866.016</v>
      </c>
      <c r="Q77" s="7">
        <v>24228.358</v>
      </c>
      <c r="R77" s="7">
        <v>24697.526999999998</v>
      </c>
      <c r="S77" s="7">
        <v>25260.019</v>
      </c>
      <c r="T77" s="7">
        <v>25903.774000000001</v>
      </c>
      <c r="U77" s="7">
        <v>26756.080000000002</v>
      </c>
      <c r="V77" s="7">
        <v>27661.172999999999</v>
      </c>
      <c r="W77" s="7">
        <v>28276.687999999998</v>
      </c>
      <c r="X77" s="7">
        <v>28890.266</v>
      </c>
      <c r="Y77" s="7">
        <v>29510.634999999998</v>
      </c>
      <c r="Z77" s="7">
        <v>30135.874</v>
      </c>
      <c r="AA77" s="7">
        <f>VLOOKUP("*Тыва*",[1]итого!$1:$1048576,COLUMN(B78),0)</f>
        <v>30393</v>
      </c>
      <c r="AB77" s="7">
        <f>VLOOKUP("*Тыва*",[1]итого!$1:$1048576,COLUMN(C78),0)</f>
        <v>30750</v>
      </c>
      <c r="AC77" s="7">
        <f>VLOOKUP("*Тыва*",[1]итого!$1:$1048576,COLUMN(D78),0)</f>
        <v>31274</v>
      </c>
      <c r="AD77" s="7">
        <f>VLOOKUP("*Тыва*",[1]итого!$1:$1048576,COLUMN(E78),0)</f>
        <v>31910</v>
      </c>
      <c r="AE77" s="7">
        <f>VLOOKUP("*Тыва*",[1]итого!$1:$1048576,COLUMN(F78),0)</f>
        <v>32564</v>
      </c>
      <c r="AF77" s="7">
        <f>VLOOKUP("*Тыва*",[1]итого!$1:$1048576,COLUMN(G78),0)</f>
        <v>33259</v>
      </c>
      <c r="AG77" s="7">
        <f>VLOOKUP("*Тыва*",[1]итого!$1:$1048576,COLUMN(H78),0)</f>
        <v>34110</v>
      </c>
      <c r="AH77" s="7">
        <f>VLOOKUP("*Тыва*",[1]итого!$1:$1048576,COLUMN(I78),0)</f>
        <v>34953</v>
      </c>
      <c r="AI77" s="7">
        <f>VLOOKUP("*Тыва*",[1]итого!$1:$1048576,COLUMN(J78),0)</f>
        <v>35533</v>
      </c>
      <c r="AJ77" s="7">
        <f>VLOOKUP("*Тыва*",[1]итого!$1:$1048576,COLUMN(K78),0)</f>
        <v>36048</v>
      </c>
      <c r="AK77" s="7">
        <f>VLOOKUP("*Тыва*",[1]итого!$1:$1048576,COLUMN(L78),0)</f>
        <v>36513</v>
      </c>
      <c r="AL77" s="7">
        <f>VLOOKUP("*Тыва*",[1]итого!$1:$1048576,COLUMN(M78),0)</f>
        <v>36849</v>
      </c>
      <c r="AM77" s="7">
        <f>VLOOKUP("*Тыва*",[1]итого!$1:$1048576,COLUMN(N78),0)</f>
        <v>37139</v>
      </c>
      <c r="AN77" s="7">
        <f>VLOOKUP("*Тыва*",[1]итого!$1:$1048576,COLUMN(O78),0)</f>
        <v>37550</v>
      </c>
      <c r="AO77" s="7">
        <f>VLOOKUP("*Тыва*",[1]итого!$1:$1048576,COLUMN(P78),0)</f>
        <v>38095</v>
      </c>
      <c r="AP77" s="7">
        <f>VLOOKUP("*Тыва*",[1]итого!$1:$1048576,COLUMN(Q78),0)</f>
        <v>37949</v>
      </c>
      <c r="AQ77" s="7">
        <f>VLOOKUP("*Тыва*",[1]итого!$1:$1048576,COLUMN(R78),0)</f>
        <v>38097</v>
      </c>
      <c r="AR77" s="7">
        <f>VLOOKUP("*Тыва*",[1]итого!$1:$1048576,COLUMN(S78),0)</f>
        <v>38266</v>
      </c>
      <c r="AS77" s="7">
        <f>VLOOKUP("*Тыва*",[1]итого!$1:$1048576,COLUMN(T78),0)</f>
        <v>39027</v>
      </c>
      <c r="AT77" s="7">
        <f>VLOOKUP("*Тыва*",[1]итого!$1:$1048576,COLUMN(U78),0)</f>
        <v>40126</v>
      </c>
      <c r="AU77" s="7">
        <f>VLOOKUP("*Тыва*",[1]итого!$1:$1048576,COLUMN(V78),0)</f>
        <v>40935</v>
      </c>
      <c r="AV77" s="7">
        <f>VLOOKUP("*Тыва*",[1]итого!$1:$1048576,COLUMN(W78),0)</f>
        <v>41905</v>
      </c>
      <c r="AW77" s="7">
        <f>VLOOKUP("*Тыва*",[1]итого!$1:$1048576,COLUMN(X78),0)</f>
        <v>42701</v>
      </c>
      <c r="AX77" s="7">
        <f>VLOOKUP("*Тыва*",[1]итого!$1:$1048576,COLUMN(Y78),0)</f>
        <v>43305</v>
      </c>
      <c r="AY77" s="7">
        <f>VLOOKUP("*Тыва*",[1]итого!$1:$1048576,COLUMN(Z78),0)</f>
        <v>43615</v>
      </c>
      <c r="AZ77" s="7">
        <f>VLOOKUP("*Тыва*",[1]итого!$1:$1048576,COLUMN(AA78),0)</f>
        <v>44237</v>
      </c>
      <c r="BA77" s="7">
        <f>VLOOKUP("*Тыва*",[1]итого!$1:$1048576,COLUMN(AB78),0)</f>
        <v>45451</v>
      </c>
      <c r="BB77" s="7">
        <f>VLOOKUP("*Тыва*",[1]итого!$1:$1048576,COLUMN(AC78),0)</f>
        <v>46729</v>
      </c>
      <c r="BC77" s="7">
        <f>VLOOKUP("*Тыва*",[1]итого!$1:$1048576,COLUMN(AD78),0)</f>
        <v>47959</v>
      </c>
      <c r="BD77" s="7">
        <f>VLOOKUP("*Тыва*",[1]итого!$1:$1048576,COLUMN(AE78),0)</f>
        <v>49302</v>
      </c>
      <c r="BE77" s="7">
        <f>VLOOKUP("*Тыва*",[1]итого!$1:$1048576,COLUMN(AF78),0)</f>
        <v>50590</v>
      </c>
      <c r="BF77" s="7">
        <f>VLOOKUP("*Тыва*",[1]итого!$1:$1048576,COLUMN(AG78),0)</f>
        <v>51974</v>
      </c>
      <c r="BG77" s="7">
        <f>VLOOKUP("*Тыва*",[1]итого!$1:$1048576,COLUMN(AH78),0)</f>
        <v>53129</v>
      </c>
      <c r="BH77" s="7">
        <f>VLOOKUP("*Тыва*",[1]итого!$1:$1048576,COLUMN(AI78),0)</f>
        <v>54275</v>
      </c>
      <c r="BI77" s="7">
        <f>VLOOKUP("*Тыва*",[1]итого!$1:$1048576,COLUMN(AJ78),0)</f>
        <v>55418</v>
      </c>
      <c r="BJ77" s="7">
        <f>VLOOKUP("*Тыва*",[1]итого!$1:$1048576,COLUMN(AK78),0)</f>
        <v>56239</v>
      </c>
      <c r="BK77" s="7">
        <f>VLOOKUP("*Тыва*",[1]итого!$1:$1048576,COLUMN(AL78),0)</f>
        <v>57111</v>
      </c>
      <c r="BL77" s="7">
        <f>VLOOKUP("*Тыва*",[1]итого!$1:$1048576,COLUMN(AM78),0)</f>
        <v>57991</v>
      </c>
      <c r="BM77" s="7">
        <f>VLOOKUP("*Тыва*",[1]итого!$1:$1048576,COLUMN(AN78),0)</f>
        <v>58482</v>
      </c>
      <c r="BN77" s="7">
        <f>VLOOKUP("*Тыва*",[1]итого!$1:$1048576,COLUMN(AO78),0)</f>
        <v>58100</v>
      </c>
      <c r="BO77" s="7">
        <f>VLOOKUP("*Тыва*",[1]итого!$1:$1048576,COLUMN(AP78),0)</f>
        <v>57999</v>
      </c>
      <c r="BP77" s="7">
        <f>VLOOKUP("*Тыва*",[1]итого!$1:$1048576,COLUMN(AQ78),0)</f>
        <v>58293</v>
      </c>
      <c r="BQ77" s="7">
        <f>VLOOKUP("*Тыва*",[1]итого!$1:$1048576,COLUMN(AR78),0)</f>
        <v>59173</v>
      </c>
      <c r="BR77" s="7">
        <f>VLOOKUP("*Тыва*",[1]итого!$1:$1048576,COLUMN(AS78),0)</f>
        <v>60422</v>
      </c>
      <c r="BS77" s="7">
        <f>VLOOKUP("*Тыва*",[1]итого!$1:$1048576,COLUMN(AT78),0)</f>
        <v>61897</v>
      </c>
      <c r="BT77" s="7">
        <f>VLOOKUP("*Тыва*",[1]итого!$1:$1048576,COLUMN(AU78),0)</f>
        <v>63334</v>
      </c>
      <c r="BU77" s="7">
        <f>VLOOKUP("*Тыва*",[1]итого!$1:$1048576,COLUMN(AV78),0)</f>
        <v>65043</v>
      </c>
      <c r="BV77" s="7">
        <f>VLOOKUP("*Тыва*",[1]итого!$1:$1048576,COLUMN(AW78),0)</f>
        <v>67055</v>
      </c>
      <c r="BW77" s="7">
        <f>VLOOKUP("*Тыва*",[1]итого!$1:$1048576,COLUMN(AX78),0)</f>
        <v>68196</v>
      </c>
      <c r="BX77" s="7">
        <f>VLOOKUP("*Тыва*",[1]итого!$1:$1048576,COLUMN(AY78),0)</f>
        <v>69392</v>
      </c>
      <c r="BY77" s="7">
        <f>VLOOKUP("*Тыва*",[1]итого!$1:$1048576,COLUMN(AZ78),0)</f>
        <v>71533</v>
      </c>
      <c r="BZ77" s="7">
        <f>VLOOKUP("*Тыва*",[1]итого!$1:$1048576,COLUMN(BA78),0)</f>
        <v>73929</v>
      </c>
      <c r="CA77" s="7">
        <f>VLOOKUP("*Тыва*",[1]итого!$1:$1048576,COLUMN(BB78),0)</f>
        <v>76800</v>
      </c>
      <c r="CB77" s="7">
        <f>VLOOKUP("*Тыва*",[1]итого!$1:$1048576,COLUMN(BC78),0)</f>
        <v>80135</v>
      </c>
      <c r="CC77" s="7">
        <f>VLOOKUP("*Тыва*",[1]итого!$1:$1048576,COLUMN(BD78),0)</f>
        <v>83251</v>
      </c>
      <c r="CD77" s="7">
        <f>VLOOKUP("*Тыва*",[1]итого!$1:$1048576,COLUMN(BE78),0)</f>
        <v>88048</v>
      </c>
      <c r="CE77" s="7">
        <f>VLOOKUP("*Тыва*",[1]итого!$1:$1048576,COLUMN(BF78),0)</f>
        <v>92538</v>
      </c>
      <c r="CF77" s="7">
        <f>VLOOKUP("*Тыва*",[1]итого!$1:$1048576,COLUMN(BG78),0)</f>
        <v>97378</v>
      </c>
      <c r="CG77" s="7">
        <f>VLOOKUP("*Тыва*",[1]итого!$1:$1048576,COLUMN(BH78),0)</f>
        <v>101799</v>
      </c>
      <c r="CH77" s="7">
        <f>VLOOKUP("*Тыва*",[1]итого!$1:$1048576,COLUMN(BI78),0)</f>
        <v>107552</v>
      </c>
      <c r="CI77" s="7">
        <f>VLOOKUP("*Тыва*",[1]итого!$1:$1048576,COLUMN(BJ78),0)</f>
        <v>110073</v>
      </c>
      <c r="CJ77" s="7">
        <f>VLOOKUP("*Тыва*",[1]итого!$1:$1048576,COLUMN(BK78),0)</f>
        <v>113840</v>
      </c>
      <c r="CK77" s="7">
        <f>VLOOKUP("*Тыва*",[1]итого!$1:$1048576,COLUMN(BL78),0)</f>
        <v>117701</v>
      </c>
      <c r="CL77" s="7">
        <f>VLOOKUP("*Тыва*",[1]итого!$1:$1048576,COLUMN(BM78),0)</f>
        <v>121281</v>
      </c>
      <c r="CM77" s="7">
        <f>VLOOKUP("*Тыва*",[1]итого!$1:$1048576,COLUMN(BN78),0)</f>
        <v>125954</v>
      </c>
      <c r="CN77" s="7">
        <f>VLOOKUP("*Тыва*",[1]итого!$1:$1048576,COLUMN(BO78),0)</f>
        <v>131528</v>
      </c>
      <c r="CO77" s="7">
        <f>VLOOKUP("*Тыва*",[1]итого!$1:$1048576,COLUMN(BP78),0)</f>
        <v>133867</v>
      </c>
      <c r="CP77" s="7">
        <f>VLOOKUP("*Тыва*",[1]итого!$1:$1048576,COLUMN(BQ78),0)</f>
        <v>136016</v>
      </c>
      <c r="CQ77" s="7">
        <f>VLOOKUP("*Тыва*",[1]итого!$1:$1048576,COLUMN(BR78),0)</f>
        <v>136985</v>
      </c>
      <c r="CR77" s="7">
        <f>VLOOKUP("*Тыва*",[1]итого!$1:$1048576,COLUMN(BS78),0)</f>
        <v>135796</v>
      </c>
      <c r="CS77" s="7">
        <f>VLOOKUP("*Тыва*",[1]итого!$1:$1048576,COLUMN(BT78),0)</f>
        <v>135266</v>
      </c>
      <c r="CT77" s="7">
        <f>VLOOKUP("*Тыва*",[1]итого!$1:$1048576,COLUMN(BU78),0)</f>
        <v>134070</v>
      </c>
      <c r="CU77" s="7">
        <f>VLOOKUP("*Тыва*",[1]итого!$1:$1048576,COLUMN(BV78),0)</f>
        <v>133359</v>
      </c>
      <c r="CV77" s="7">
        <f>VLOOKUP("*Тыва*",[1]итого!$1:$1048576,COLUMN(BW78),0)</f>
        <v>133217</v>
      </c>
      <c r="CW77" s="7">
        <f>VLOOKUP("*Тыва*",[1]итого!$1:$1048576,COLUMN(BX78),0)</f>
        <v>133583</v>
      </c>
      <c r="CX77" s="7">
        <f>VLOOKUP("*Тыва*",[1]итого!$1:$1048576,COLUMN(BY78),0)</f>
        <v>134996</v>
      </c>
      <c r="CY77" s="7">
        <f>VLOOKUP("*Тыва*",[1]итого!$1:$1048576,COLUMN(BZ78),0)</f>
        <v>135830</v>
      </c>
      <c r="CZ77" s="7">
        <f>VLOOKUP("*Тыва*",[1]итого!$1:$1048576,COLUMN(CA78),0)</f>
        <v>136552</v>
      </c>
      <c r="DA77" s="7">
        <f>VLOOKUP("*Тыва*",[1]итого!$1:$1048576,COLUMN(CB78),0)</f>
        <v>137041</v>
      </c>
      <c r="DB77" s="7">
        <f>VLOOKUP("*Тыва*",[1]итого!$1:$1048576,COLUMN(CC78),0)</f>
        <v>138834</v>
      </c>
      <c r="DC77" s="7">
        <f>VLOOKUP("*Тыва*",[1]итого!$1:$1048576,COLUMN(CD78),0)</f>
        <v>139421</v>
      </c>
      <c r="DD77" s="7">
        <f>VLOOKUP("*Тыва*",[1]итого!$1:$1048576,COLUMN(CE78),0)</f>
        <v>140120</v>
      </c>
      <c r="DE77" s="7">
        <f>VLOOKUP("*Тыва*",[1]итого!$1:$1048576,COLUMN(CF78),0)</f>
        <v>140215</v>
      </c>
      <c r="DF77" s="7">
        <f>VLOOKUP("*Тыва*",[1]итого!$1:$1048576,COLUMN(CG78),0)</f>
        <v>140021</v>
      </c>
    </row>
    <row r="78" spans="1:110" x14ac:dyDescent="0.25">
      <c r="A78" s="8" t="s">
        <v>71</v>
      </c>
      <c r="B78" s="7">
        <v>35240.356</v>
      </c>
      <c r="C78" s="7">
        <v>35075.574999999997</v>
      </c>
      <c r="D78" s="7">
        <v>35107.936000000002</v>
      </c>
      <c r="E78" s="7">
        <v>35476.847000000002</v>
      </c>
      <c r="F78" s="7">
        <v>35795.205000000002</v>
      </c>
      <c r="G78" s="7">
        <v>35790.334000000003</v>
      </c>
      <c r="H78" s="7">
        <v>36230.425000000003</v>
      </c>
      <c r="I78" s="7">
        <v>36728.997000000003</v>
      </c>
      <c r="J78" s="7">
        <v>37306.584999999999</v>
      </c>
      <c r="K78" s="7">
        <v>37724.910000000003</v>
      </c>
      <c r="L78" s="7">
        <v>38176.887999999999</v>
      </c>
      <c r="M78" s="7">
        <v>38606.671999999999</v>
      </c>
      <c r="N78" s="7">
        <v>39268.576999999997</v>
      </c>
      <c r="O78" s="7">
        <v>39537.159</v>
      </c>
      <c r="P78" s="7">
        <v>39650.75</v>
      </c>
      <c r="Q78" s="7">
        <v>40196.714</v>
      </c>
      <c r="R78" s="7">
        <v>40651.347000000002</v>
      </c>
      <c r="S78" s="7">
        <v>41434.406000000003</v>
      </c>
      <c r="T78" s="7">
        <v>42171.377</v>
      </c>
      <c r="U78" s="7">
        <v>43036.938999999998</v>
      </c>
      <c r="V78" s="7">
        <v>44041.004999999997</v>
      </c>
      <c r="W78" s="7">
        <v>44706.606</v>
      </c>
      <c r="X78" s="7">
        <v>45521.803999999996</v>
      </c>
      <c r="Y78" s="7">
        <v>46456.678</v>
      </c>
      <c r="Z78" s="7">
        <v>46949.63</v>
      </c>
      <c r="AA78" s="7">
        <f>VLOOKUP("*Хакасия*",[1]итого!$1:$1048576,COLUMN(B79),0)</f>
        <v>47185</v>
      </c>
      <c r="AB78" s="7">
        <f>VLOOKUP("*Хакасия*",[1]итого!$1:$1048576,COLUMN(C79),0)</f>
        <v>47580</v>
      </c>
      <c r="AC78" s="7">
        <f>VLOOKUP("*Хакасия*",[1]итого!$1:$1048576,COLUMN(D79),0)</f>
        <v>48238</v>
      </c>
      <c r="AD78" s="7">
        <f>VLOOKUP("*Хакасия*",[1]итого!$1:$1048576,COLUMN(E79),0)</f>
        <v>49111</v>
      </c>
      <c r="AE78" s="7">
        <f>VLOOKUP("*Хакасия*",[1]итого!$1:$1048576,COLUMN(F79),0)</f>
        <v>49911</v>
      </c>
      <c r="AF78" s="7">
        <f>VLOOKUP("*Хакасия*",[1]итого!$1:$1048576,COLUMN(G79),0)</f>
        <v>50602</v>
      </c>
      <c r="AG78" s="7">
        <f>VLOOKUP("*Хакасия*",[1]итого!$1:$1048576,COLUMN(H79),0)</f>
        <v>51114</v>
      </c>
      <c r="AH78" s="7">
        <f>VLOOKUP("*Хакасия*",[1]итого!$1:$1048576,COLUMN(I79),0)</f>
        <v>52129</v>
      </c>
      <c r="AI78" s="7">
        <f>VLOOKUP("*Хакасия*",[1]итого!$1:$1048576,COLUMN(J79),0)</f>
        <v>52965</v>
      </c>
      <c r="AJ78" s="7">
        <f>VLOOKUP("*Хакасия*",[1]итого!$1:$1048576,COLUMN(K79),0)</f>
        <v>53659</v>
      </c>
      <c r="AK78" s="7">
        <f>VLOOKUP("*Хакасия*",[1]итого!$1:$1048576,COLUMN(L79),0)</f>
        <v>54316</v>
      </c>
      <c r="AL78" s="7">
        <f>VLOOKUP("*Хакасия*",[1]итого!$1:$1048576,COLUMN(M79),0)</f>
        <v>54923</v>
      </c>
      <c r="AM78" s="7">
        <f>VLOOKUP("*Хакасия*",[1]итого!$1:$1048576,COLUMN(N79),0)</f>
        <v>55234</v>
      </c>
      <c r="AN78" s="7">
        <f>VLOOKUP("*Хакасия*",[1]итого!$1:$1048576,COLUMN(O79),0)</f>
        <v>55911</v>
      </c>
      <c r="AO78" s="7">
        <f>VLOOKUP("*Хакасия*",[1]итого!$1:$1048576,COLUMN(P79),0)</f>
        <v>56716</v>
      </c>
      <c r="AP78" s="7">
        <f>VLOOKUP("*Хакасия*",[1]итого!$1:$1048576,COLUMN(Q79),0)</f>
        <v>56483</v>
      </c>
      <c r="AQ78" s="7">
        <f>VLOOKUP("*Хакасия*",[1]итого!$1:$1048576,COLUMN(R79),0)</f>
        <v>56641</v>
      </c>
      <c r="AR78" s="7">
        <f>VLOOKUP("*Хакасия*",[1]итого!$1:$1048576,COLUMN(S79),0)</f>
        <v>56995</v>
      </c>
      <c r="AS78" s="7">
        <f>VLOOKUP("*Хакасия*",[1]итого!$1:$1048576,COLUMN(T79),0)</f>
        <v>57751</v>
      </c>
      <c r="AT78" s="7">
        <f>VLOOKUP("*Хакасия*",[1]итого!$1:$1048576,COLUMN(U79),0)</f>
        <v>59133</v>
      </c>
      <c r="AU78" s="7">
        <f>VLOOKUP("*Хакасия*",[1]итого!$1:$1048576,COLUMN(V79),0)</f>
        <v>60411</v>
      </c>
      <c r="AV78" s="7">
        <f>VLOOKUP("*Хакасия*",[1]итого!$1:$1048576,COLUMN(W79),0)</f>
        <v>61883</v>
      </c>
      <c r="AW78" s="7">
        <f>VLOOKUP("*Хакасия*",[1]итого!$1:$1048576,COLUMN(X79),0)</f>
        <v>62685</v>
      </c>
      <c r="AX78" s="7">
        <f>VLOOKUP("*Хакасия*",[1]итого!$1:$1048576,COLUMN(Y79),0)</f>
        <v>62994</v>
      </c>
      <c r="AY78" s="7">
        <f>VLOOKUP("*Хакасия*",[1]итого!$1:$1048576,COLUMN(Z79),0)</f>
        <v>63429</v>
      </c>
      <c r="AZ78" s="7">
        <f>VLOOKUP("*Хакасия*",[1]итого!$1:$1048576,COLUMN(AA79),0)</f>
        <v>64543</v>
      </c>
      <c r="BA78" s="7">
        <f>VLOOKUP("*Хакасия*",[1]итого!$1:$1048576,COLUMN(AB79),0)</f>
        <v>66230</v>
      </c>
      <c r="BB78" s="7">
        <f>VLOOKUP("*Хакасия*",[1]итого!$1:$1048576,COLUMN(AC79),0)</f>
        <v>68017</v>
      </c>
      <c r="BC78" s="7">
        <f>VLOOKUP("*Хакасия*",[1]итого!$1:$1048576,COLUMN(AD79),0)</f>
        <v>69645</v>
      </c>
      <c r="BD78" s="7">
        <f>VLOOKUP("*Хакасия*",[1]итого!$1:$1048576,COLUMN(AE79),0)</f>
        <v>71338</v>
      </c>
      <c r="BE78" s="7">
        <f>VLOOKUP("*Хакасия*",[1]итого!$1:$1048576,COLUMN(AF79),0)</f>
        <v>72857</v>
      </c>
      <c r="BF78" s="7">
        <f>VLOOKUP("*Хакасия*",[1]итого!$1:$1048576,COLUMN(AG79),0)</f>
        <v>74444</v>
      </c>
      <c r="BG78" s="7">
        <f>VLOOKUP("*Хакасия*",[1]итого!$1:$1048576,COLUMN(AH79),0)</f>
        <v>75835</v>
      </c>
      <c r="BH78" s="7">
        <f>VLOOKUP("*Хакасия*",[1]итого!$1:$1048576,COLUMN(AI79),0)</f>
        <v>76916</v>
      </c>
      <c r="BI78" s="7">
        <f>VLOOKUP("*Хакасия*",[1]итого!$1:$1048576,COLUMN(AJ79),0)</f>
        <v>77808</v>
      </c>
      <c r="BJ78" s="7">
        <f>VLOOKUP("*Хакасия*",[1]итого!$1:$1048576,COLUMN(AK79),0)</f>
        <v>79044</v>
      </c>
      <c r="BK78" s="7">
        <f>VLOOKUP("*Хакасия*",[1]итого!$1:$1048576,COLUMN(AL79),0)</f>
        <v>79931</v>
      </c>
      <c r="BL78" s="7">
        <f>VLOOKUP("*Хакасия*",[1]итого!$1:$1048576,COLUMN(AM79),0)</f>
        <v>81275</v>
      </c>
      <c r="BM78" s="7">
        <f>VLOOKUP("*Хакасия*",[1]итого!$1:$1048576,COLUMN(AN79),0)</f>
        <v>81472</v>
      </c>
      <c r="BN78" s="7">
        <f>VLOOKUP("*Хакасия*",[1]итого!$1:$1048576,COLUMN(AO79),0)</f>
        <v>80635</v>
      </c>
      <c r="BO78" s="7">
        <f>VLOOKUP("*Хакасия*",[1]итого!$1:$1048576,COLUMN(AP79),0)</f>
        <v>80316</v>
      </c>
      <c r="BP78" s="7">
        <f>VLOOKUP("*Хакасия*",[1]итого!$1:$1048576,COLUMN(AQ79),0)</f>
        <v>80381</v>
      </c>
      <c r="BQ78" s="7">
        <f>VLOOKUP("*Хакасия*",[1]итого!$1:$1048576,COLUMN(AR79),0)</f>
        <v>81092</v>
      </c>
      <c r="BR78" s="7">
        <f>VLOOKUP("*Хакасия*",[1]итого!$1:$1048576,COLUMN(AS79),0)</f>
        <v>82238</v>
      </c>
      <c r="BS78" s="7">
        <f>VLOOKUP("*Хакасия*",[1]итого!$1:$1048576,COLUMN(AT79),0)</f>
        <v>83603</v>
      </c>
      <c r="BT78" s="7">
        <f>VLOOKUP("*Хакасия*",[1]итого!$1:$1048576,COLUMN(AU79),0)</f>
        <v>85037</v>
      </c>
      <c r="BU78" s="7">
        <f>VLOOKUP("*Хакасия*",[1]итого!$1:$1048576,COLUMN(AV79),0)</f>
        <v>86485</v>
      </c>
      <c r="BV78" s="7">
        <f>VLOOKUP("*Хакасия*",[1]итого!$1:$1048576,COLUMN(AW79),0)</f>
        <v>88242</v>
      </c>
      <c r="BW78" s="7">
        <f>VLOOKUP("*Хакасия*",[1]итого!$1:$1048576,COLUMN(AX79),0)</f>
        <v>88808</v>
      </c>
      <c r="BX78" s="7">
        <f>VLOOKUP("*Хакасия*",[1]итого!$1:$1048576,COLUMN(AY79),0)</f>
        <v>89812</v>
      </c>
      <c r="BY78" s="7">
        <f>VLOOKUP("*Хакасия*",[1]итого!$1:$1048576,COLUMN(AZ79),0)</f>
        <v>91895</v>
      </c>
      <c r="BZ78" s="7">
        <f>VLOOKUP("*Хакасия*",[1]итого!$1:$1048576,COLUMN(BA79),0)</f>
        <v>94070</v>
      </c>
      <c r="CA78" s="7">
        <f>VLOOKUP("*Хакасия*",[1]итого!$1:$1048576,COLUMN(BB79),0)</f>
        <v>96652</v>
      </c>
      <c r="CB78" s="7">
        <f>VLOOKUP("*Хакасия*",[1]итого!$1:$1048576,COLUMN(BC79),0)</f>
        <v>99097</v>
      </c>
      <c r="CC78" s="7">
        <f>VLOOKUP("*Хакасия*",[1]итого!$1:$1048576,COLUMN(BD79),0)</f>
        <v>100975</v>
      </c>
      <c r="CD78" s="7">
        <f>VLOOKUP("*Хакасия*",[1]итого!$1:$1048576,COLUMN(BE79),0)</f>
        <v>104525</v>
      </c>
      <c r="CE78" s="7">
        <f>VLOOKUP("*Хакасия*",[1]итого!$1:$1048576,COLUMN(BF79),0)</f>
        <v>108300</v>
      </c>
      <c r="CF78" s="7">
        <f>VLOOKUP("*Хакасия*",[1]итого!$1:$1048576,COLUMN(BG79),0)</f>
        <v>110787</v>
      </c>
      <c r="CG78" s="7">
        <f>VLOOKUP("*Хакасия*",[1]итого!$1:$1048576,COLUMN(BH79),0)</f>
        <v>112493</v>
      </c>
      <c r="CH78" s="7">
        <f>VLOOKUP("*Хакасия*",[1]итого!$1:$1048576,COLUMN(BI79),0)</f>
        <v>112631</v>
      </c>
      <c r="CI78" s="7">
        <f>VLOOKUP("*Хакасия*",[1]итого!$1:$1048576,COLUMN(BJ79),0)</f>
        <v>113257</v>
      </c>
      <c r="CJ78" s="7">
        <f>VLOOKUP("*Хакасия*",[1]итого!$1:$1048576,COLUMN(BK79),0)</f>
        <v>114007</v>
      </c>
      <c r="CK78" s="7">
        <f>VLOOKUP("*Хакасия*",[1]итого!$1:$1048576,COLUMN(BL79),0)</f>
        <v>115780</v>
      </c>
      <c r="CL78" s="7">
        <f>VLOOKUP("*Хакасия*",[1]итого!$1:$1048576,COLUMN(BM79),0)</f>
        <v>117400</v>
      </c>
      <c r="CM78" s="7">
        <f>VLOOKUP("*Хакасия*",[1]итого!$1:$1048576,COLUMN(BN79),0)</f>
        <v>118976</v>
      </c>
      <c r="CN78" s="7">
        <f>VLOOKUP("*Хакасия*",[1]итого!$1:$1048576,COLUMN(BO79),0)</f>
        <v>121774</v>
      </c>
      <c r="CO78" s="7">
        <f>VLOOKUP("*Хакасия*",[1]итого!$1:$1048576,COLUMN(BP79),0)</f>
        <v>121880</v>
      </c>
      <c r="CP78" s="7">
        <f>VLOOKUP("*Хакасия*",[1]итого!$1:$1048576,COLUMN(BQ79),0)</f>
        <v>123115</v>
      </c>
      <c r="CQ78" s="7">
        <f>VLOOKUP("*Хакасия*",[1]итого!$1:$1048576,COLUMN(BR79),0)</f>
        <v>123569</v>
      </c>
      <c r="CR78" s="7">
        <f>VLOOKUP("*Хакасия*",[1]итого!$1:$1048576,COLUMN(BS79),0)</f>
        <v>123119</v>
      </c>
      <c r="CS78" s="7">
        <f>VLOOKUP("*Хакасия*",[1]итого!$1:$1048576,COLUMN(BT79),0)</f>
        <v>120446</v>
      </c>
      <c r="CT78" s="7">
        <f>VLOOKUP("*Хакасия*",[1]итого!$1:$1048576,COLUMN(BU79),0)</f>
        <v>118667</v>
      </c>
      <c r="CU78" s="7">
        <f>VLOOKUP("*Хакасия*",[1]итого!$1:$1048576,COLUMN(BV79),0)</f>
        <v>117972</v>
      </c>
      <c r="CV78" s="7">
        <f>VLOOKUP("*Хакасия*",[1]итого!$1:$1048576,COLUMN(BW79),0)</f>
        <v>117443</v>
      </c>
      <c r="CW78" s="7">
        <f>VLOOKUP("*Хакасия*",[1]итого!$1:$1048576,COLUMN(BX79),0)</f>
        <v>117228</v>
      </c>
      <c r="CX78" s="7">
        <f>VLOOKUP("*Хакасия*",[1]итого!$1:$1048576,COLUMN(BY79),0)</f>
        <v>117177</v>
      </c>
      <c r="CY78" s="7">
        <f>VLOOKUP("*Хакасия*",[1]итого!$1:$1048576,COLUMN(BZ79),0)</f>
        <v>117427</v>
      </c>
      <c r="CZ78" s="7">
        <f>VLOOKUP("*Хакасия*",[1]итого!$1:$1048576,COLUMN(CA79),0)</f>
        <v>117483</v>
      </c>
      <c r="DA78" s="7">
        <f>VLOOKUP("*Хакасия*",[1]итого!$1:$1048576,COLUMN(CB79),0)</f>
        <v>116935</v>
      </c>
      <c r="DB78" s="7">
        <f>VLOOKUP("*Хакасия*",[1]итого!$1:$1048576,COLUMN(CC79),0)</f>
        <v>117878</v>
      </c>
      <c r="DC78" s="7">
        <f>VLOOKUP("*Хакасия*",[1]итого!$1:$1048576,COLUMN(CD79),0)</f>
        <v>118331</v>
      </c>
      <c r="DD78" s="7">
        <f>VLOOKUP("*Хакасия*",[1]итого!$1:$1048576,COLUMN(CE79),0)</f>
        <v>118852</v>
      </c>
      <c r="DE78" s="7">
        <f>VLOOKUP("*Хакасия*",[1]итого!$1:$1048576,COLUMN(CF79),0)</f>
        <v>119150</v>
      </c>
      <c r="DF78" s="7">
        <f>VLOOKUP("*Хакасия*",[1]итого!$1:$1048576,COLUMN(CG79),0)</f>
        <v>119759</v>
      </c>
    </row>
    <row r="79" spans="1:110" x14ac:dyDescent="0.25">
      <c r="A79" s="8" t="s">
        <v>72</v>
      </c>
      <c r="B79" s="7">
        <v>137988.71900000001</v>
      </c>
      <c r="C79" s="7">
        <v>137210.75099999999</v>
      </c>
      <c r="D79" s="7">
        <v>137119.00599999999</v>
      </c>
      <c r="E79" s="7">
        <v>137791.94500000001</v>
      </c>
      <c r="F79" s="7">
        <v>139041.973</v>
      </c>
      <c r="G79" s="7">
        <v>139633.53200000001</v>
      </c>
      <c r="H79" s="7">
        <v>140660.67199999999</v>
      </c>
      <c r="I79" s="7">
        <v>142277.04399999999</v>
      </c>
      <c r="J79" s="7">
        <v>144489.046</v>
      </c>
      <c r="K79" s="7">
        <v>146096.13500000001</v>
      </c>
      <c r="L79" s="7">
        <v>146908.174</v>
      </c>
      <c r="M79" s="7">
        <v>148954.20499999999</v>
      </c>
      <c r="N79" s="7">
        <v>150970.35399999999</v>
      </c>
      <c r="O79" s="7">
        <v>152538.372</v>
      </c>
      <c r="P79" s="7">
        <v>153938.61199999999</v>
      </c>
      <c r="Q79" s="7">
        <v>156417.08600000001</v>
      </c>
      <c r="R79" s="7">
        <v>158900.01999999999</v>
      </c>
      <c r="S79" s="7">
        <v>162150.967</v>
      </c>
      <c r="T79" s="7">
        <v>165228.617</v>
      </c>
      <c r="U79" s="7">
        <v>168922.15100000001</v>
      </c>
      <c r="V79" s="7">
        <v>173130.28200000001</v>
      </c>
      <c r="W79" s="7">
        <v>176120.739</v>
      </c>
      <c r="X79" s="7">
        <v>178130.56200000001</v>
      </c>
      <c r="Y79" s="7">
        <v>181628.22200000001</v>
      </c>
      <c r="Z79" s="7">
        <v>181967.81299999999</v>
      </c>
      <c r="AA79" s="7">
        <f>VLOOKUP("*Алтайский*",[1]итого!$1:$1048576,COLUMN(B80),0)</f>
        <v>183449</v>
      </c>
      <c r="AB79" s="7">
        <f>VLOOKUP("*Алтайский*",[1]итого!$1:$1048576,COLUMN(C80),0)</f>
        <v>185163</v>
      </c>
      <c r="AC79" s="7">
        <f>VLOOKUP("*Алтайский*",[1]итого!$1:$1048576,COLUMN(D80),0)</f>
        <v>188297</v>
      </c>
      <c r="AD79" s="7">
        <f>VLOOKUP("*Алтайский*",[1]итого!$1:$1048576,COLUMN(E80),0)</f>
        <v>191974</v>
      </c>
      <c r="AE79" s="7">
        <f>VLOOKUP("*Алтайский*",[1]итого!$1:$1048576,COLUMN(F80),0)</f>
        <v>195142</v>
      </c>
      <c r="AF79" s="7">
        <f>VLOOKUP("*Алтайский*",[1]итого!$1:$1048576,COLUMN(G80),0)</f>
        <v>197873</v>
      </c>
      <c r="AG79" s="7">
        <f>VLOOKUP("*Алтайский*",[1]итого!$1:$1048576,COLUMN(H80),0)</f>
        <v>200483</v>
      </c>
      <c r="AH79" s="7">
        <f>VLOOKUP("*Алтайский*",[1]итого!$1:$1048576,COLUMN(I80),0)</f>
        <v>204391</v>
      </c>
      <c r="AI79" s="7">
        <f>VLOOKUP("*Алтайский*",[1]итого!$1:$1048576,COLUMN(J80),0)</f>
        <v>207858</v>
      </c>
      <c r="AJ79" s="7">
        <f>VLOOKUP("*Алтайский*",[1]итого!$1:$1048576,COLUMN(K80),0)</f>
        <v>208595</v>
      </c>
      <c r="AK79" s="7">
        <f>VLOOKUP("*Алтайский*",[1]итого!$1:$1048576,COLUMN(L80),0)</f>
        <v>210816</v>
      </c>
      <c r="AL79" s="7">
        <f>VLOOKUP("*Алтайский*",[1]итого!$1:$1048576,COLUMN(M80),0)</f>
        <v>213281</v>
      </c>
      <c r="AM79" s="7">
        <f>VLOOKUP("*Алтайский*",[1]итого!$1:$1048576,COLUMN(N80),0)</f>
        <v>214539</v>
      </c>
      <c r="AN79" s="7">
        <f>VLOOKUP("*Алтайский*",[1]итого!$1:$1048576,COLUMN(O80),0)</f>
        <v>216656</v>
      </c>
      <c r="AO79" s="7">
        <f>VLOOKUP("*Алтайский*",[1]итого!$1:$1048576,COLUMN(P80),0)</f>
        <v>220580</v>
      </c>
      <c r="AP79" s="7">
        <f>VLOOKUP("*Алтайский*",[1]итого!$1:$1048576,COLUMN(Q80),0)</f>
        <v>220982</v>
      </c>
      <c r="AQ79" s="7">
        <f>VLOOKUP("*Алтайский*",[1]итого!$1:$1048576,COLUMN(R80),0)</f>
        <v>222588</v>
      </c>
      <c r="AR79" s="7">
        <f>VLOOKUP("*Алтайский*",[1]итого!$1:$1048576,COLUMN(S80),0)</f>
        <v>225404</v>
      </c>
      <c r="AS79" s="7">
        <f>VLOOKUP("*Алтайский*",[1]итого!$1:$1048576,COLUMN(T80),0)</f>
        <v>229165</v>
      </c>
      <c r="AT79" s="7">
        <f>VLOOKUP("*Алтайский*",[1]итого!$1:$1048576,COLUMN(U80),0)</f>
        <v>234008</v>
      </c>
      <c r="AU79" s="7">
        <f>VLOOKUP("*Алтайский*",[1]итого!$1:$1048576,COLUMN(V80),0)</f>
        <v>238108</v>
      </c>
      <c r="AV79" s="7">
        <f>VLOOKUP("*Алтайский*",[1]итого!$1:$1048576,COLUMN(W80),0)</f>
        <v>242757</v>
      </c>
      <c r="AW79" s="7">
        <f>VLOOKUP("*Алтайский*",[1]итого!$1:$1048576,COLUMN(X80),0)</f>
        <v>242812</v>
      </c>
      <c r="AX79" s="7">
        <f>VLOOKUP("*Алтайский*",[1]итого!$1:$1048576,COLUMN(Y80),0)</f>
        <v>245310</v>
      </c>
      <c r="AY79" s="7">
        <f>VLOOKUP("*Алтайский*",[1]итого!$1:$1048576,COLUMN(Z80),0)</f>
        <v>246850</v>
      </c>
      <c r="AZ79" s="7">
        <f>VLOOKUP("*Алтайский*",[1]итого!$1:$1048576,COLUMN(AA80),0)</f>
        <v>250380</v>
      </c>
      <c r="BA79" s="7">
        <f>VLOOKUP("*Алтайский*",[1]итого!$1:$1048576,COLUMN(AB80),0)</f>
        <v>255806</v>
      </c>
      <c r="BB79" s="7">
        <f>VLOOKUP("*Алтайский*",[1]итого!$1:$1048576,COLUMN(AC80),0)</f>
        <v>261297</v>
      </c>
      <c r="BC79" s="7">
        <f>VLOOKUP("*Алтайский*",[1]итого!$1:$1048576,COLUMN(AD80),0)</f>
        <v>267026</v>
      </c>
      <c r="BD79" s="7">
        <f>VLOOKUP("*Алтайский*",[1]итого!$1:$1048576,COLUMN(AE80),0)</f>
        <v>274056</v>
      </c>
      <c r="BE79" s="7">
        <f>VLOOKUP("*Алтайский*",[1]итого!$1:$1048576,COLUMN(AF80),0)</f>
        <v>279330</v>
      </c>
      <c r="BF79" s="7">
        <f>VLOOKUP("*Алтайский*",[1]итого!$1:$1048576,COLUMN(AG80),0)</f>
        <v>285656</v>
      </c>
      <c r="BG79" s="7">
        <f>VLOOKUP("*Алтайский*",[1]итого!$1:$1048576,COLUMN(AH80),0)</f>
        <v>290741</v>
      </c>
      <c r="BH79" s="7">
        <f>VLOOKUP("*Алтайский*",[1]итого!$1:$1048576,COLUMN(AI80),0)</f>
        <v>294774</v>
      </c>
      <c r="BI79" s="7">
        <f>VLOOKUP("*Алтайский*",[1]итого!$1:$1048576,COLUMN(AJ80),0)</f>
        <v>294756</v>
      </c>
      <c r="BJ79" s="7">
        <f>VLOOKUP("*Алтайский*",[1]итого!$1:$1048576,COLUMN(AK80),0)</f>
        <v>299093</v>
      </c>
      <c r="BK79" s="7">
        <f>VLOOKUP("*Алтайский*",[1]итого!$1:$1048576,COLUMN(AL80),0)</f>
        <v>301936</v>
      </c>
      <c r="BL79" s="7">
        <f>VLOOKUP("*Алтайский*",[1]итого!$1:$1048576,COLUMN(AM80),0)</f>
        <v>306547</v>
      </c>
      <c r="BM79" s="7">
        <f>VLOOKUP("*Алтайский*",[1]итого!$1:$1048576,COLUMN(AN80),0)</f>
        <v>307092</v>
      </c>
      <c r="BN79" s="7">
        <f>VLOOKUP("*Алтайский*",[1]итого!$1:$1048576,COLUMN(AO80),0)</f>
        <v>304434</v>
      </c>
      <c r="BO79" s="7">
        <f>VLOOKUP("*Алтайский*",[1]итого!$1:$1048576,COLUMN(AP80),0)</f>
        <v>303432</v>
      </c>
      <c r="BP79" s="7">
        <f>VLOOKUP("*Алтайский*",[1]итого!$1:$1048576,COLUMN(AQ80),0)</f>
        <v>304224</v>
      </c>
      <c r="BQ79" s="7">
        <f>VLOOKUP("*Алтайский*",[1]итого!$1:$1048576,COLUMN(AR80),0)</f>
        <v>306788</v>
      </c>
      <c r="BR79" s="7">
        <f>VLOOKUP("*Алтайский*",[1]итого!$1:$1048576,COLUMN(AS80),0)</f>
        <v>309655</v>
      </c>
      <c r="BS79" s="7">
        <f>VLOOKUP("*Алтайский*",[1]итого!$1:$1048576,COLUMN(AT80),0)</f>
        <v>314084</v>
      </c>
      <c r="BT79" s="7">
        <f>VLOOKUP("*Алтайский*",[1]итого!$1:$1048576,COLUMN(AU80),0)</f>
        <v>317479</v>
      </c>
      <c r="BU79" s="7">
        <f>VLOOKUP("*Алтайский*",[1]итого!$1:$1048576,COLUMN(AV80),0)</f>
        <v>320839</v>
      </c>
      <c r="BV79" s="7">
        <f>VLOOKUP("*Алтайский*",[1]итого!$1:$1048576,COLUMN(AW80),0)</f>
        <v>325305</v>
      </c>
      <c r="BW79" s="7">
        <f>VLOOKUP("*Алтайский*",[1]итого!$1:$1048576,COLUMN(AX80),0)</f>
        <v>327329</v>
      </c>
      <c r="BX79" s="7">
        <f>VLOOKUP("*Алтайский*",[1]итого!$1:$1048576,COLUMN(AY80),0)</f>
        <v>330505</v>
      </c>
      <c r="BY79" s="7">
        <f>VLOOKUP("*Алтайский*",[1]итого!$1:$1048576,COLUMN(AZ80),0)</f>
        <v>336833</v>
      </c>
      <c r="BZ79" s="7">
        <f>VLOOKUP("*Алтайский*",[1]итого!$1:$1048576,COLUMN(BA80),0)</f>
        <v>342953</v>
      </c>
      <c r="CA79" s="7">
        <f>VLOOKUP("*Алтайский*",[1]итого!$1:$1048576,COLUMN(BB80),0)</f>
        <v>349873</v>
      </c>
      <c r="CB79" s="7">
        <f>VLOOKUP("*Алтайский*",[1]итого!$1:$1048576,COLUMN(BC80),0)</f>
        <v>357971</v>
      </c>
      <c r="CC79" s="7">
        <f>VLOOKUP("*Алтайский*",[1]итого!$1:$1048576,COLUMN(BD80),0)</f>
        <v>364748</v>
      </c>
      <c r="CD79" s="7">
        <f>VLOOKUP("*Алтайский*",[1]итого!$1:$1048576,COLUMN(BE80),0)</f>
        <v>377380</v>
      </c>
      <c r="CE79" s="7">
        <f>VLOOKUP("*Алтайский*",[1]итого!$1:$1048576,COLUMN(BF80),0)</f>
        <v>383734</v>
      </c>
      <c r="CF79" s="7">
        <f>VLOOKUP("*Алтайский*",[1]итого!$1:$1048576,COLUMN(BG80),0)</f>
        <v>396056</v>
      </c>
      <c r="CG79" s="7">
        <f>VLOOKUP("*Алтайский*",[1]итого!$1:$1048576,COLUMN(BH80),0)</f>
        <v>399922</v>
      </c>
      <c r="CH79" s="7">
        <f>VLOOKUP("*Алтайский*",[1]итого!$1:$1048576,COLUMN(BI80),0)</f>
        <v>399269</v>
      </c>
      <c r="CI79" s="7">
        <f>VLOOKUP("*Алтайский*",[1]итого!$1:$1048576,COLUMN(BJ80),0)</f>
        <v>402192</v>
      </c>
      <c r="CJ79" s="7">
        <f>VLOOKUP("*Алтайский*",[1]итого!$1:$1048576,COLUMN(BK80),0)</f>
        <v>404961</v>
      </c>
      <c r="CK79" s="7">
        <f>VLOOKUP("*Алтайский*",[1]итого!$1:$1048576,COLUMN(BL80),0)</f>
        <v>411714</v>
      </c>
      <c r="CL79" s="7">
        <f>VLOOKUP("*Алтайский*",[1]итого!$1:$1048576,COLUMN(BM80),0)</f>
        <v>416951</v>
      </c>
      <c r="CM79" s="7">
        <f>VLOOKUP("*Алтайский*",[1]итого!$1:$1048576,COLUMN(BN80),0)</f>
        <v>422554</v>
      </c>
      <c r="CN79" s="7">
        <f>VLOOKUP("*Алтайский*",[1]итого!$1:$1048576,COLUMN(BO80),0)</f>
        <v>430923</v>
      </c>
      <c r="CO79" s="7">
        <f>VLOOKUP("*Алтайский*",[1]итого!$1:$1048576,COLUMN(BP80),0)</f>
        <v>430682</v>
      </c>
      <c r="CP79" s="7">
        <f>VLOOKUP("*Алтайский*",[1]итого!$1:$1048576,COLUMN(BQ80),0)</f>
        <v>433994</v>
      </c>
      <c r="CQ79" s="7">
        <f>VLOOKUP("*Алтайский*",[1]итого!$1:$1048576,COLUMN(BR80),0)</f>
        <v>434851</v>
      </c>
      <c r="CR79" s="7">
        <f>VLOOKUP("*Алтайский*",[1]итого!$1:$1048576,COLUMN(BS80),0)</f>
        <v>435124</v>
      </c>
      <c r="CS79" s="7">
        <f>VLOOKUP("*Алтайский*",[1]итого!$1:$1048576,COLUMN(BT80),0)</f>
        <v>418417</v>
      </c>
      <c r="CT79" s="7">
        <f>VLOOKUP("*Алтайский*",[1]итого!$1:$1048576,COLUMN(BU80),0)</f>
        <v>410851</v>
      </c>
      <c r="CU79" s="7">
        <f>VLOOKUP("*Алтайский*",[1]итого!$1:$1048576,COLUMN(BV80),0)</f>
        <v>402227</v>
      </c>
      <c r="CV79" s="7">
        <f>VLOOKUP("*Алтайский*",[1]итого!$1:$1048576,COLUMN(BW80),0)</f>
        <v>399942</v>
      </c>
      <c r="CW79" s="7">
        <f>VLOOKUP("*Алтайский*",[1]итого!$1:$1048576,COLUMN(BX80),0)</f>
        <v>398838</v>
      </c>
      <c r="CX79" s="7">
        <f>VLOOKUP("*Алтайский*",[1]итого!$1:$1048576,COLUMN(BY80),0)</f>
        <v>398440</v>
      </c>
      <c r="CY79" s="7">
        <f>VLOOKUP("*Алтайский*",[1]итого!$1:$1048576,COLUMN(BZ80),0)</f>
        <v>399457</v>
      </c>
      <c r="CZ79" s="7">
        <f>VLOOKUP("*Алтайский*",[1]итого!$1:$1048576,COLUMN(CA80),0)</f>
        <v>397674</v>
      </c>
      <c r="DA79" s="7">
        <f>VLOOKUP("*Алтайский*",[1]итого!$1:$1048576,COLUMN(CB80),0)</f>
        <v>397111</v>
      </c>
      <c r="DB79" s="7">
        <f>VLOOKUP("*Алтайский*",[1]итого!$1:$1048576,COLUMN(CC80),0)</f>
        <v>400724</v>
      </c>
      <c r="DC79" s="7">
        <f>VLOOKUP("*Алтайский*",[1]итого!$1:$1048576,COLUMN(CD80),0)</f>
        <v>401674</v>
      </c>
      <c r="DD79" s="7">
        <f>VLOOKUP("*Алтайский*",[1]итого!$1:$1048576,COLUMN(CE80),0)</f>
        <v>403720</v>
      </c>
      <c r="DE79" s="7">
        <f>VLOOKUP("*Алтайский*",[1]итого!$1:$1048576,COLUMN(CF80),0)</f>
        <v>404325</v>
      </c>
      <c r="DF79" s="7">
        <f>VLOOKUP("*Алтайский*",[1]итого!$1:$1048576,COLUMN(CG80),0)</f>
        <v>404651</v>
      </c>
    </row>
    <row r="80" spans="1:110" x14ac:dyDescent="0.25">
      <c r="A80" s="8" t="s">
        <v>73</v>
      </c>
      <c r="B80" s="7">
        <v>265307.70400000003</v>
      </c>
      <c r="C80" s="7">
        <v>263931.05900000001</v>
      </c>
      <c r="D80" s="7">
        <v>264252.58899999998</v>
      </c>
      <c r="E80" s="7">
        <v>265523.84299999999</v>
      </c>
      <c r="F80" s="7">
        <v>267837.58399999997</v>
      </c>
      <c r="G80" s="7">
        <v>268456.45799999998</v>
      </c>
      <c r="H80" s="7">
        <v>270683.92700000003</v>
      </c>
      <c r="I80" s="7">
        <v>273816.495</v>
      </c>
      <c r="J80" s="7">
        <v>277867.37300000002</v>
      </c>
      <c r="K80" s="7">
        <v>280998.42499999999</v>
      </c>
      <c r="L80" s="7">
        <v>282576.41600000003</v>
      </c>
      <c r="M80" s="7">
        <v>284513.65299999999</v>
      </c>
      <c r="N80" s="7">
        <v>287903.73700000002</v>
      </c>
      <c r="O80" s="7">
        <v>288546.21299999999</v>
      </c>
      <c r="P80" s="7">
        <v>290121.55800000002</v>
      </c>
      <c r="Q80" s="7">
        <v>294099.45899999997</v>
      </c>
      <c r="R80" s="7">
        <v>298125.57</v>
      </c>
      <c r="S80" s="7">
        <v>303342.56599999999</v>
      </c>
      <c r="T80" s="7">
        <v>308259.16499999998</v>
      </c>
      <c r="U80" s="7">
        <v>314846.05</v>
      </c>
      <c r="V80" s="7">
        <v>321688.73200000002</v>
      </c>
      <c r="W80" s="7">
        <v>326926.46600000001</v>
      </c>
      <c r="X80" s="7">
        <v>331510.36300000001</v>
      </c>
      <c r="Y80" s="7">
        <v>337619.114</v>
      </c>
      <c r="Z80" s="7">
        <v>338886.01</v>
      </c>
      <c r="AA80" s="7">
        <f>VLOOKUP("*Красноярский*",[1]итого!$1:$1048576,COLUMN(B81),0)</f>
        <v>341140</v>
      </c>
      <c r="AB80" s="7">
        <f>VLOOKUP("*Красноярский*",[1]итого!$1:$1048576,COLUMN(C81),0)</f>
        <v>343724</v>
      </c>
      <c r="AC80" s="7">
        <f>VLOOKUP("*Красноярский*",[1]итого!$1:$1048576,COLUMN(D81),0)</f>
        <v>348378</v>
      </c>
      <c r="AD80" s="7">
        <f>VLOOKUP("*Красноярский*",[1]итого!$1:$1048576,COLUMN(E81),0)</f>
        <v>354248</v>
      </c>
      <c r="AE80" s="7">
        <f>VLOOKUP("*Красноярский*",[1]итого!$1:$1048576,COLUMN(F81),0)</f>
        <v>359527</v>
      </c>
      <c r="AF80" s="7">
        <f>VLOOKUP("*Красноярский*",[1]итого!$1:$1048576,COLUMN(G81),0)</f>
        <v>363471</v>
      </c>
      <c r="AG80" s="7">
        <f>VLOOKUP("*Красноярский*",[1]итого!$1:$1048576,COLUMN(H81),0)</f>
        <v>365677</v>
      </c>
      <c r="AH80" s="7">
        <f>VLOOKUP("*Красноярский*",[1]итого!$1:$1048576,COLUMN(I81),0)</f>
        <v>372619</v>
      </c>
      <c r="AI80" s="7">
        <f>VLOOKUP("*Красноярский*",[1]итого!$1:$1048576,COLUMN(J81),0)</f>
        <v>378869</v>
      </c>
      <c r="AJ80" s="7">
        <f>VLOOKUP("*Красноярский*",[1]итого!$1:$1048576,COLUMN(K81),0)</f>
        <v>380752</v>
      </c>
      <c r="AK80" s="7">
        <f>VLOOKUP("*Красноярский*",[1]итого!$1:$1048576,COLUMN(L81),0)</f>
        <v>385061</v>
      </c>
      <c r="AL80" s="7">
        <f>VLOOKUP("*Красноярский*",[1]итого!$1:$1048576,COLUMN(M81),0)</f>
        <v>388786</v>
      </c>
      <c r="AM80" s="7">
        <f>VLOOKUP("*Красноярский*",[1]итого!$1:$1048576,COLUMN(N81),0)</f>
        <v>390979</v>
      </c>
      <c r="AN80" s="7">
        <f>VLOOKUP("*Красноярский*",[1]итого!$1:$1048576,COLUMN(O81),0)</f>
        <v>395046</v>
      </c>
      <c r="AO80" s="7">
        <f>VLOOKUP("*Красноярский*",[1]итого!$1:$1048576,COLUMN(P81),0)</f>
        <v>401177</v>
      </c>
      <c r="AP80" s="7">
        <f>VLOOKUP("*Красноярский*",[1]итого!$1:$1048576,COLUMN(Q81),0)</f>
        <v>399279</v>
      </c>
      <c r="AQ80" s="7">
        <f>VLOOKUP("*Красноярский*",[1]итого!$1:$1048576,COLUMN(R81),0)</f>
        <v>399794</v>
      </c>
      <c r="AR80" s="7">
        <f>VLOOKUP("*Красноярский*",[1]итого!$1:$1048576,COLUMN(S81),0)</f>
        <v>403403</v>
      </c>
      <c r="AS80" s="7">
        <f>VLOOKUP("*Красноярский*",[1]итого!$1:$1048576,COLUMN(T81),0)</f>
        <v>409942</v>
      </c>
      <c r="AT80" s="7">
        <f>VLOOKUP("*Красноярский*",[1]итого!$1:$1048576,COLUMN(U81),0)</f>
        <v>418822</v>
      </c>
      <c r="AU80" s="7">
        <f>VLOOKUP("*Красноярский*",[1]итого!$1:$1048576,COLUMN(V81),0)</f>
        <v>427402</v>
      </c>
      <c r="AV80" s="7">
        <f>VLOOKUP("*Красноярский*",[1]итого!$1:$1048576,COLUMN(W81),0)</f>
        <v>435878</v>
      </c>
      <c r="AW80" s="7">
        <f>VLOOKUP("*Красноярский*",[1]итого!$1:$1048576,COLUMN(X81),0)</f>
        <v>435351</v>
      </c>
      <c r="AX80" s="7">
        <f>VLOOKUP("*Красноярский*",[1]итого!$1:$1048576,COLUMN(Y81),0)</f>
        <v>435441</v>
      </c>
      <c r="AY80" s="7">
        <f>VLOOKUP("*Красноярский*",[1]итого!$1:$1048576,COLUMN(Z81),0)</f>
        <v>438169</v>
      </c>
      <c r="AZ80" s="7">
        <f>VLOOKUP("*Красноярский*",[1]итого!$1:$1048576,COLUMN(AA81),0)</f>
        <v>443927</v>
      </c>
      <c r="BA80" s="7">
        <f>VLOOKUP("*Красноярский*",[1]итого!$1:$1048576,COLUMN(AB81),0)</f>
        <v>454173</v>
      </c>
      <c r="BB80" s="7">
        <f>VLOOKUP("*Красноярский*",[1]итого!$1:$1048576,COLUMN(AC81),0)</f>
        <v>464887</v>
      </c>
      <c r="BC80" s="7">
        <f>VLOOKUP("*Красноярский*",[1]итого!$1:$1048576,COLUMN(AD81),0)</f>
        <v>475934</v>
      </c>
      <c r="BD80" s="7">
        <f>VLOOKUP("*Красноярский*",[1]итого!$1:$1048576,COLUMN(AE81),0)</f>
        <v>488364</v>
      </c>
      <c r="BE80" s="7">
        <f>VLOOKUP("*Красноярский*",[1]итого!$1:$1048576,COLUMN(AF81),0)</f>
        <v>497505</v>
      </c>
      <c r="BF80" s="7">
        <f>VLOOKUP("*Красноярский*",[1]итого!$1:$1048576,COLUMN(AG81),0)</f>
        <v>507746</v>
      </c>
      <c r="BG80" s="7">
        <f>VLOOKUP("*Красноярский*",[1]итого!$1:$1048576,COLUMN(AH81),0)</f>
        <v>516477</v>
      </c>
      <c r="BH80" s="7">
        <f>VLOOKUP("*Красноярский*",[1]итого!$1:$1048576,COLUMN(AI81),0)</f>
        <v>522294</v>
      </c>
      <c r="BI80" s="7">
        <f>VLOOKUP("*Красноярский*",[1]итого!$1:$1048576,COLUMN(AJ81),0)</f>
        <v>525980</v>
      </c>
      <c r="BJ80" s="7">
        <f>VLOOKUP("*Красноярский*",[1]итого!$1:$1048576,COLUMN(AK81),0)</f>
        <v>530955</v>
      </c>
      <c r="BK80" s="7">
        <f>VLOOKUP("*Красноярский*",[1]итого!$1:$1048576,COLUMN(AL81),0)</f>
        <v>535465</v>
      </c>
      <c r="BL80" s="7">
        <f>VLOOKUP("*Красноярский*",[1]итого!$1:$1048576,COLUMN(AM81),0)</f>
        <v>543354</v>
      </c>
      <c r="BM80" s="7">
        <f>VLOOKUP("*Красноярский*",[1]итого!$1:$1048576,COLUMN(AN81),0)</f>
        <v>544737</v>
      </c>
      <c r="BN80" s="7">
        <f>VLOOKUP("*Красноярский*",[1]итого!$1:$1048576,COLUMN(AO81),0)</f>
        <v>539559</v>
      </c>
      <c r="BO80" s="7">
        <f>VLOOKUP("*Красноярский*",[1]итого!$1:$1048576,COLUMN(AP81),0)</f>
        <v>537823</v>
      </c>
      <c r="BP80" s="7">
        <f>VLOOKUP("*Красноярский*",[1]итого!$1:$1048576,COLUMN(AQ81),0)</f>
        <v>540599</v>
      </c>
      <c r="BQ80" s="7">
        <f>VLOOKUP("*Красноярский*",[1]итого!$1:$1048576,COLUMN(AR81),0)</f>
        <v>546710</v>
      </c>
      <c r="BR80" s="7">
        <f>VLOOKUP("*Красноярский*",[1]итого!$1:$1048576,COLUMN(AS81),0)</f>
        <v>554907</v>
      </c>
      <c r="BS80" s="7">
        <f>VLOOKUP("*Красноярский*",[1]итого!$1:$1048576,COLUMN(AT81),0)</f>
        <v>565481</v>
      </c>
      <c r="BT80" s="7">
        <f>VLOOKUP("*Красноярский*",[1]итого!$1:$1048576,COLUMN(AU81),0)</f>
        <v>573017</v>
      </c>
      <c r="BU80" s="7">
        <f>VLOOKUP("*Красноярский*",[1]итого!$1:$1048576,COLUMN(AV81),0)</f>
        <v>579782</v>
      </c>
      <c r="BV80" s="7">
        <f>VLOOKUP("*Красноярский*",[1]итого!$1:$1048576,COLUMN(AW81),0)</f>
        <v>587073</v>
      </c>
      <c r="BW80" s="7">
        <f>VLOOKUP("*Красноярский*",[1]итого!$1:$1048576,COLUMN(AX81),0)</f>
        <v>590476</v>
      </c>
      <c r="BX80" s="7">
        <f>VLOOKUP("*Красноярский*",[1]итого!$1:$1048576,COLUMN(AY81),0)</f>
        <v>596158</v>
      </c>
      <c r="BY80" s="7">
        <f>VLOOKUP("*Красноярский*",[1]итого!$1:$1048576,COLUMN(AZ81),0)</f>
        <v>607788</v>
      </c>
      <c r="BZ80" s="7">
        <f>VLOOKUP("*Красноярский*",[1]итого!$1:$1048576,COLUMN(BA81),0)</f>
        <v>618733</v>
      </c>
      <c r="CA80" s="7">
        <f>VLOOKUP("*Красноярский*",[1]итого!$1:$1048576,COLUMN(BB81),0)</f>
        <v>632369</v>
      </c>
      <c r="CB80" s="7">
        <f>VLOOKUP("*Красноярский*",[1]итого!$1:$1048576,COLUMN(BC81),0)</f>
        <v>647725</v>
      </c>
      <c r="CC80" s="7">
        <f>VLOOKUP("*Красноярский*",[1]итого!$1:$1048576,COLUMN(BD81),0)</f>
        <v>660640</v>
      </c>
      <c r="CD80" s="7">
        <f>VLOOKUP("*Красноярский*",[1]итого!$1:$1048576,COLUMN(BE81),0)</f>
        <v>682753</v>
      </c>
      <c r="CE80" s="7">
        <f>VLOOKUP("*Красноярский*",[1]итого!$1:$1048576,COLUMN(BF81),0)</f>
        <v>701496</v>
      </c>
      <c r="CF80" s="7">
        <f>VLOOKUP("*Красноярский*",[1]итого!$1:$1048576,COLUMN(BG81),0)</f>
        <v>714678</v>
      </c>
      <c r="CG80" s="7">
        <f>VLOOKUP("*Красноярский*",[1]итого!$1:$1048576,COLUMN(BH81),0)</f>
        <v>722154</v>
      </c>
      <c r="CH80" s="7">
        <f>VLOOKUP("*Красноярский*",[1]итого!$1:$1048576,COLUMN(BI81),0)</f>
        <v>719277</v>
      </c>
      <c r="CI80" s="7">
        <f>VLOOKUP("*Красноярский*",[1]итого!$1:$1048576,COLUMN(BJ81),0)</f>
        <v>723029</v>
      </c>
      <c r="CJ80" s="7">
        <f>VLOOKUP("*Красноярский*",[1]итого!$1:$1048576,COLUMN(BK81),0)</f>
        <v>727881</v>
      </c>
      <c r="CK80" s="7">
        <f>VLOOKUP("*Красноярский*",[1]итого!$1:$1048576,COLUMN(BL81),0)</f>
        <v>737101</v>
      </c>
      <c r="CL80" s="7">
        <f>VLOOKUP("*Красноярский*",[1]итого!$1:$1048576,COLUMN(BM81),0)</f>
        <v>744965</v>
      </c>
      <c r="CM80" s="7">
        <f>VLOOKUP("*Красноярский*",[1]итого!$1:$1048576,COLUMN(BN81),0)</f>
        <v>753753</v>
      </c>
      <c r="CN80" s="7">
        <f>VLOOKUP("*Красноярский*",[1]итого!$1:$1048576,COLUMN(BO81),0)</f>
        <v>769787</v>
      </c>
      <c r="CO80" s="7">
        <f>VLOOKUP("*Красноярский*",[1]итого!$1:$1048576,COLUMN(BP81),0)</f>
        <v>768986</v>
      </c>
      <c r="CP80" s="7">
        <f>VLOOKUP("*Красноярский*",[1]итого!$1:$1048576,COLUMN(BQ81),0)</f>
        <v>776189</v>
      </c>
      <c r="CQ80" s="7">
        <f>VLOOKUP("*Красноярский*",[1]итого!$1:$1048576,COLUMN(BR81),0)</f>
        <v>775575</v>
      </c>
      <c r="CR80" s="7">
        <f>VLOOKUP("*Красноярский*",[1]итого!$1:$1048576,COLUMN(BS81),0)</f>
        <v>764352</v>
      </c>
      <c r="CS80" s="7">
        <f>VLOOKUP("*Красноярский*",[1]итого!$1:$1048576,COLUMN(BT81),0)</f>
        <v>738607</v>
      </c>
      <c r="CT80" s="7">
        <f>VLOOKUP("*Красноярский*",[1]итого!$1:$1048576,COLUMN(BU81),0)</f>
        <v>724777</v>
      </c>
      <c r="CU80" s="7">
        <f>VLOOKUP("*Красноярский*",[1]итого!$1:$1048576,COLUMN(BV81),0)</f>
        <v>715123</v>
      </c>
      <c r="CV80" s="7">
        <f>VLOOKUP("*Красноярский*",[1]итого!$1:$1048576,COLUMN(BW81),0)</f>
        <v>710924</v>
      </c>
      <c r="CW80" s="7">
        <f>VLOOKUP("*Красноярский*",[1]итого!$1:$1048576,COLUMN(BX81),0)</f>
        <v>708909</v>
      </c>
      <c r="CX80" s="7">
        <f>VLOOKUP("*Красноярский*",[1]итого!$1:$1048576,COLUMN(BY81),0)</f>
        <v>708873</v>
      </c>
      <c r="CY80" s="7">
        <f>VLOOKUP("*Красноярский*",[1]итого!$1:$1048576,COLUMN(BZ81),0)</f>
        <v>710834</v>
      </c>
      <c r="CZ80" s="7">
        <f>VLOOKUP("*Красноярский*",[1]итого!$1:$1048576,COLUMN(CA81),0)</f>
        <v>709967</v>
      </c>
      <c r="DA80" s="7">
        <f>VLOOKUP("*Красноярский*",[1]итого!$1:$1048576,COLUMN(CB81),0)</f>
        <v>706662</v>
      </c>
      <c r="DB80" s="7">
        <f>VLOOKUP("*Красноярский*",[1]итого!$1:$1048576,COLUMN(CC81),0)</f>
        <v>711004</v>
      </c>
      <c r="DC80" s="7">
        <f>VLOOKUP("*Красноярский*",[1]итого!$1:$1048576,COLUMN(CD81),0)</f>
        <v>713317</v>
      </c>
      <c r="DD80" s="7">
        <f>VLOOKUP("*Красноярский*",[1]итого!$1:$1048576,COLUMN(CE81),0)</f>
        <v>716951</v>
      </c>
      <c r="DE80" s="7">
        <f>VLOOKUP("*Красноярский*",[1]итого!$1:$1048576,COLUMN(CF81),0)</f>
        <v>716970</v>
      </c>
      <c r="DF80" s="7">
        <f>VLOOKUP("*Красноярский*",[1]итого!$1:$1048576,COLUMN(CG81),0)</f>
        <v>714916</v>
      </c>
    </row>
    <row r="81" spans="1:110" x14ac:dyDescent="0.25">
      <c r="A81" s="8" t="s">
        <v>74</v>
      </c>
      <c r="B81" s="7">
        <v>215679.69699999999</v>
      </c>
      <c r="C81" s="7">
        <v>214836.446</v>
      </c>
      <c r="D81" s="7">
        <v>215043.20000000001</v>
      </c>
      <c r="E81" s="7">
        <v>215993.481</v>
      </c>
      <c r="F81" s="7">
        <v>217391.52799999999</v>
      </c>
      <c r="G81" s="7">
        <v>216804.734</v>
      </c>
      <c r="H81" s="7">
        <v>218232.24799999999</v>
      </c>
      <c r="I81" s="7">
        <v>220474.361</v>
      </c>
      <c r="J81" s="7">
        <v>223697.24</v>
      </c>
      <c r="K81" s="7">
        <v>225748.011</v>
      </c>
      <c r="L81" s="7">
        <v>227934.084</v>
      </c>
      <c r="M81" s="7">
        <v>230384.73</v>
      </c>
      <c r="N81" s="7">
        <v>232524.658</v>
      </c>
      <c r="O81" s="7">
        <v>233419.48699999999</v>
      </c>
      <c r="P81" s="7">
        <v>233934.14600000001</v>
      </c>
      <c r="Q81" s="7">
        <v>236904.715</v>
      </c>
      <c r="R81" s="7">
        <v>239546.772</v>
      </c>
      <c r="S81" s="7">
        <v>243660.003</v>
      </c>
      <c r="T81" s="7">
        <v>247780.80100000001</v>
      </c>
      <c r="U81" s="7">
        <v>252308.53200000001</v>
      </c>
      <c r="V81" s="7">
        <v>257965.69699999999</v>
      </c>
      <c r="W81" s="7">
        <v>262398.55900000001</v>
      </c>
      <c r="X81" s="7">
        <v>265633.88799999998</v>
      </c>
      <c r="Y81" s="7">
        <v>270803.93900000001</v>
      </c>
      <c r="Z81" s="7">
        <v>271850.16700000002</v>
      </c>
      <c r="AA81" s="7">
        <f>VLOOKUP("*Иркутская*",[1]итого!$1:$1048576,COLUMN(B82),0)</f>
        <v>273319</v>
      </c>
      <c r="AB81" s="7">
        <f>VLOOKUP("*Иркутская*",[1]итого!$1:$1048576,COLUMN(C82),0)</f>
        <v>275077</v>
      </c>
      <c r="AC81" s="7">
        <f>VLOOKUP("*Иркутская*",[1]итого!$1:$1048576,COLUMN(D82),0)</f>
        <v>278489</v>
      </c>
      <c r="AD81" s="7">
        <f>VLOOKUP("*Иркутская*",[1]итого!$1:$1048576,COLUMN(E82),0)</f>
        <v>283158</v>
      </c>
      <c r="AE81" s="7">
        <f>VLOOKUP("*Иркутская*",[1]итого!$1:$1048576,COLUMN(F82),0)</f>
        <v>287071</v>
      </c>
      <c r="AF81" s="7">
        <f>VLOOKUP("*Иркутская*",[1]итого!$1:$1048576,COLUMN(G82),0)</f>
        <v>290380</v>
      </c>
      <c r="AG81" s="7">
        <f>VLOOKUP("*Иркутская*",[1]итого!$1:$1048576,COLUMN(H82),0)</f>
        <v>292748</v>
      </c>
      <c r="AH81" s="7">
        <f>VLOOKUP("*Иркутская*",[1]итого!$1:$1048576,COLUMN(I82),0)</f>
        <v>298112</v>
      </c>
      <c r="AI81" s="7">
        <f>VLOOKUP("*Иркутская*",[1]итого!$1:$1048576,COLUMN(J82),0)</f>
        <v>302631</v>
      </c>
      <c r="AJ81" s="7">
        <f>VLOOKUP("*Иркутская*",[1]итого!$1:$1048576,COLUMN(K82),0)</f>
        <v>304868</v>
      </c>
      <c r="AK81" s="7">
        <f>VLOOKUP("*Иркутская*",[1]итого!$1:$1048576,COLUMN(L82),0)</f>
        <v>307868</v>
      </c>
      <c r="AL81" s="7">
        <f>VLOOKUP("*Иркутская*",[1]итого!$1:$1048576,COLUMN(M82),0)</f>
        <v>310226</v>
      </c>
      <c r="AM81" s="7">
        <f>VLOOKUP("*Иркутская*",[1]итого!$1:$1048576,COLUMN(N82),0)</f>
        <v>311804</v>
      </c>
      <c r="AN81" s="7">
        <f>VLOOKUP("*Иркутская*",[1]итого!$1:$1048576,COLUMN(O82),0)</f>
        <v>314475</v>
      </c>
      <c r="AO81" s="7">
        <f>VLOOKUP("*Иркутская*",[1]итого!$1:$1048576,COLUMN(P82),0)</f>
        <v>318479</v>
      </c>
      <c r="AP81" s="7">
        <f>VLOOKUP("*Иркутская*",[1]итого!$1:$1048576,COLUMN(Q82),0)</f>
        <v>317163</v>
      </c>
      <c r="AQ81" s="7">
        <f>VLOOKUP("*Иркутская*",[1]итого!$1:$1048576,COLUMN(R82),0)</f>
        <v>317348</v>
      </c>
      <c r="AR81" s="7">
        <f>VLOOKUP("*Иркутская*",[1]итого!$1:$1048576,COLUMN(S82),0)</f>
        <v>319630</v>
      </c>
      <c r="AS81" s="7">
        <f>VLOOKUP("*Иркутская*",[1]итого!$1:$1048576,COLUMN(T82),0)</f>
        <v>323510</v>
      </c>
      <c r="AT81" s="7">
        <f>VLOOKUP("*Иркутская*",[1]итого!$1:$1048576,COLUMN(U82),0)</f>
        <v>329531</v>
      </c>
      <c r="AU81" s="7">
        <f>VLOOKUP("*Иркутская*",[1]итого!$1:$1048576,COLUMN(V82),0)</f>
        <v>334989</v>
      </c>
      <c r="AV81" s="7">
        <f>VLOOKUP("*Иркутская*",[1]итого!$1:$1048576,COLUMN(W82),0)</f>
        <v>340225</v>
      </c>
      <c r="AW81" s="7">
        <f>VLOOKUP("*Иркутская*",[1]итого!$1:$1048576,COLUMN(X82),0)</f>
        <v>341875</v>
      </c>
      <c r="AX81" s="7">
        <f>VLOOKUP("*Иркутская*",[1]итого!$1:$1048576,COLUMN(Y82),0)</f>
        <v>344387</v>
      </c>
      <c r="AY81" s="7">
        <f>VLOOKUP("*Иркутская*",[1]итого!$1:$1048576,COLUMN(Z82),0)</f>
        <v>346502</v>
      </c>
      <c r="AZ81" s="7">
        <f>VLOOKUP("*Иркутская*",[1]итого!$1:$1048576,COLUMN(AA82),0)</f>
        <v>351247</v>
      </c>
      <c r="BA81" s="7">
        <f>VLOOKUP("*Иркутская*",[1]итого!$1:$1048576,COLUMN(AB82),0)</f>
        <v>359101</v>
      </c>
      <c r="BB81" s="7">
        <f>VLOOKUP("*Иркутская*",[1]итого!$1:$1048576,COLUMN(AC82),0)</f>
        <v>367489</v>
      </c>
      <c r="BC81" s="7">
        <f>VLOOKUP("*Иркутская*",[1]итого!$1:$1048576,COLUMN(AD82),0)</f>
        <v>377093</v>
      </c>
      <c r="BD81" s="7">
        <f>VLOOKUP("*Иркутская*",[1]итого!$1:$1048576,COLUMN(AE82),0)</f>
        <v>386386</v>
      </c>
      <c r="BE81" s="7">
        <f>VLOOKUP("*Иркутская*",[1]итого!$1:$1048576,COLUMN(AF82),0)</f>
        <v>393959</v>
      </c>
      <c r="BF81" s="7">
        <f>VLOOKUP("*Иркутская*",[1]итого!$1:$1048576,COLUMN(AG82),0)</f>
        <v>403247</v>
      </c>
      <c r="BG81" s="7">
        <f>VLOOKUP("*Иркутская*",[1]итого!$1:$1048576,COLUMN(AH82),0)</f>
        <v>411429</v>
      </c>
      <c r="BH81" s="7">
        <f>VLOOKUP("*Иркутская*",[1]итого!$1:$1048576,COLUMN(AI82),0)</f>
        <v>418130</v>
      </c>
      <c r="BI81" s="7">
        <f>VLOOKUP("*Иркутская*",[1]итого!$1:$1048576,COLUMN(AJ82),0)</f>
        <v>418766</v>
      </c>
      <c r="BJ81" s="7">
        <f>VLOOKUP("*Иркутская*",[1]итого!$1:$1048576,COLUMN(AK82),0)</f>
        <v>423239</v>
      </c>
      <c r="BK81" s="7">
        <f>VLOOKUP("*Иркутская*",[1]итого!$1:$1048576,COLUMN(AL82),0)</f>
        <v>426621</v>
      </c>
      <c r="BL81" s="7">
        <f>VLOOKUP("*Иркутская*",[1]итого!$1:$1048576,COLUMN(AM82),0)</f>
        <v>432272</v>
      </c>
      <c r="BM81" s="7">
        <f>VLOOKUP("*Иркутская*",[1]итого!$1:$1048576,COLUMN(AN82),0)</f>
        <v>431884</v>
      </c>
      <c r="BN81" s="7">
        <f>VLOOKUP("*Иркутская*",[1]итого!$1:$1048576,COLUMN(AO82),0)</f>
        <v>427821</v>
      </c>
      <c r="BO81" s="7">
        <f>VLOOKUP("*Иркутская*",[1]итого!$1:$1048576,COLUMN(AP82),0)</f>
        <v>426310</v>
      </c>
      <c r="BP81" s="7">
        <f>VLOOKUP("*Иркутская*",[1]итого!$1:$1048576,COLUMN(AQ82),0)</f>
        <v>428033</v>
      </c>
      <c r="BQ81" s="7">
        <f>VLOOKUP("*Иркутская*",[1]итого!$1:$1048576,COLUMN(AR82),0)</f>
        <v>432229</v>
      </c>
      <c r="BR81" s="7">
        <f>VLOOKUP("*Иркутская*",[1]итого!$1:$1048576,COLUMN(AS82),0)</f>
        <v>436230</v>
      </c>
      <c r="BS81" s="7">
        <f>VLOOKUP("*Иркутская*",[1]итого!$1:$1048576,COLUMN(AT82),0)</f>
        <v>443511</v>
      </c>
      <c r="BT81" s="7">
        <f>VLOOKUP("*Иркутская*",[1]итого!$1:$1048576,COLUMN(AU82),0)</f>
        <v>449058</v>
      </c>
      <c r="BU81" s="7">
        <f>VLOOKUP("*Иркутская*",[1]итого!$1:$1048576,COLUMN(AV82),0)</f>
        <v>454365</v>
      </c>
      <c r="BV81" s="7">
        <f>VLOOKUP("*Иркутская*",[1]итого!$1:$1048576,COLUMN(AW82),0)</f>
        <v>460817</v>
      </c>
      <c r="BW81" s="7">
        <f>VLOOKUP("*Иркутская*",[1]итого!$1:$1048576,COLUMN(AX82),0)</f>
        <v>463631</v>
      </c>
      <c r="BX81" s="7">
        <f>VLOOKUP("*Иркутская*",[1]итого!$1:$1048576,COLUMN(AY82),0)</f>
        <v>468217</v>
      </c>
      <c r="BY81" s="7">
        <f>VLOOKUP("*Иркутская*",[1]итого!$1:$1048576,COLUMN(AZ82),0)</f>
        <v>476229</v>
      </c>
      <c r="BZ81" s="7">
        <f>VLOOKUP("*Иркутская*",[1]итого!$1:$1048576,COLUMN(BA82),0)</f>
        <v>484781</v>
      </c>
      <c r="CA81" s="7">
        <f>VLOOKUP("*Иркутская*",[1]итого!$1:$1048576,COLUMN(BB82),0)</f>
        <v>495934</v>
      </c>
      <c r="CB81" s="7">
        <f>VLOOKUP("*Иркутская*",[1]итого!$1:$1048576,COLUMN(BC82),0)</f>
        <v>507551</v>
      </c>
      <c r="CC81" s="7">
        <f>VLOOKUP("*Иркутская*",[1]итого!$1:$1048576,COLUMN(BD82),0)</f>
        <v>515543</v>
      </c>
      <c r="CD81" s="7">
        <f>VLOOKUP("*Иркутская*",[1]итого!$1:$1048576,COLUMN(BE82),0)</f>
        <v>532054</v>
      </c>
      <c r="CE81" s="7">
        <f>VLOOKUP("*Иркутская*",[1]итого!$1:$1048576,COLUMN(BF82),0)</f>
        <v>546904</v>
      </c>
      <c r="CF81" s="7">
        <f>VLOOKUP("*Иркутская*",[1]итого!$1:$1048576,COLUMN(BG82),0)</f>
        <v>558178</v>
      </c>
      <c r="CG81" s="7">
        <f>VLOOKUP("*Иркутская*",[1]итого!$1:$1048576,COLUMN(BH82),0)</f>
        <v>565552</v>
      </c>
      <c r="CH81" s="7">
        <f>VLOOKUP("*Иркутская*",[1]итого!$1:$1048576,COLUMN(BI82),0)</f>
        <v>561754</v>
      </c>
      <c r="CI81" s="7">
        <f>VLOOKUP("*Иркутская*",[1]итого!$1:$1048576,COLUMN(BJ82),0)</f>
        <v>565420</v>
      </c>
      <c r="CJ81" s="7">
        <f>VLOOKUP("*Иркутская*",[1]итого!$1:$1048576,COLUMN(BK82),0)</f>
        <v>569429</v>
      </c>
      <c r="CK81" s="7">
        <f>VLOOKUP("*Иркутская*",[1]итого!$1:$1048576,COLUMN(BL82),0)</f>
        <v>577116</v>
      </c>
      <c r="CL81" s="7">
        <f>VLOOKUP("*Иркутская*",[1]итого!$1:$1048576,COLUMN(BM82),0)</f>
        <v>583703</v>
      </c>
      <c r="CM81" s="7">
        <f>VLOOKUP("*Иркутская*",[1]итого!$1:$1048576,COLUMN(BN82),0)</f>
        <v>592177</v>
      </c>
      <c r="CN81" s="7">
        <f>VLOOKUP("*Иркутская*",[1]итого!$1:$1048576,COLUMN(BO82),0)</f>
        <v>605378</v>
      </c>
      <c r="CO81" s="7">
        <f>VLOOKUP("*Иркутская*",[1]итого!$1:$1048576,COLUMN(BP82),0)</f>
        <v>605844</v>
      </c>
      <c r="CP81" s="7">
        <f>VLOOKUP("*Иркутская*",[1]итого!$1:$1048576,COLUMN(BQ82),0)</f>
        <v>612951</v>
      </c>
      <c r="CQ81" s="7">
        <f>VLOOKUP("*Иркутская*",[1]итого!$1:$1048576,COLUMN(BR82),0)</f>
        <v>614395</v>
      </c>
      <c r="CR81" s="7">
        <f>VLOOKUP("*Иркутская*",[1]итого!$1:$1048576,COLUMN(BS82),0)</f>
        <v>614739</v>
      </c>
      <c r="CS81" s="7">
        <f>VLOOKUP("*Иркутская*",[1]итого!$1:$1048576,COLUMN(BT82),0)</f>
        <v>593538</v>
      </c>
      <c r="CT81" s="7">
        <f>VLOOKUP("*Иркутская*",[1]итого!$1:$1048576,COLUMN(BU82),0)</f>
        <v>580868</v>
      </c>
      <c r="CU81" s="7">
        <f>VLOOKUP("*Иркутская*",[1]итого!$1:$1048576,COLUMN(BV82),0)</f>
        <v>574368</v>
      </c>
      <c r="CV81" s="7">
        <f>VLOOKUP("*Иркутская*",[1]итого!$1:$1048576,COLUMN(BW82),0)</f>
        <v>570715</v>
      </c>
      <c r="CW81" s="7">
        <f>VLOOKUP("*Иркутская*",[1]итого!$1:$1048576,COLUMN(BX82),0)</f>
        <v>568791</v>
      </c>
      <c r="CX81" s="7">
        <f>VLOOKUP("*Иркутская*",[1]итого!$1:$1048576,COLUMN(BY82),0)</f>
        <v>567172</v>
      </c>
      <c r="CY81" s="7">
        <f>VLOOKUP("*Иркутская*",[1]итого!$1:$1048576,COLUMN(BZ82),0)</f>
        <v>568174</v>
      </c>
      <c r="CZ81" s="7">
        <f>VLOOKUP("*Иркутская*",[1]итого!$1:$1048576,COLUMN(CA82),0)</f>
        <v>566539</v>
      </c>
      <c r="DA81" s="7">
        <f>VLOOKUP("*Иркутская*",[1]итого!$1:$1048576,COLUMN(CB82),0)</f>
        <v>564349</v>
      </c>
      <c r="DB81" s="7">
        <f>VLOOKUP("*Иркутская*",[1]итого!$1:$1048576,COLUMN(CC82),0)</f>
        <v>568813</v>
      </c>
      <c r="DC81" s="7">
        <f>VLOOKUP("*Иркутская*",[1]итого!$1:$1048576,COLUMN(CD82),0)</f>
        <v>569962</v>
      </c>
      <c r="DD81" s="7">
        <f>VLOOKUP("*Иркутская*",[1]итого!$1:$1048576,COLUMN(CE82),0)</f>
        <v>572607</v>
      </c>
      <c r="DE81" s="7">
        <f>VLOOKUP("*Иркутская*",[1]итого!$1:$1048576,COLUMN(CF82),0)</f>
        <v>572284</v>
      </c>
      <c r="DF81" s="7">
        <f>VLOOKUP("*Иркутская*",[1]итого!$1:$1048576,COLUMN(CG82),0)</f>
        <v>572494</v>
      </c>
    </row>
    <row r="82" spans="1:110" x14ac:dyDescent="0.25">
      <c r="A82" s="8" t="s">
        <v>75</v>
      </c>
      <c r="B82" s="7">
        <v>186974.166</v>
      </c>
      <c r="C82" s="7">
        <v>185770.44399999999</v>
      </c>
      <c r="D82" s="7">
        <v>186125.163</v>
      </c>
      <c r="E82" s="7">
        <v>186974.8</v>
      </c>
      <c r="F82" s="7">
        <v>188414.05</v>
      </c>
      <c r="G82" s="7">
        <v>188176.514</v>
      </c>
      <c r="H82" s="7">
        <v>189563.64</v>
      </c>
      <c r="I82" s="7">
        <v>191684.201</v>
      </c>
      <c r="J82" s="7">
        <v>193551.75599999999</v>
      </c>
      <c r="K82" s="7">
        <v>195976.519</v>
      </c>
      <c r="L82" s="7">
        <v>197221.94500000001</v>
      </c>
      <c r="M82" s="7">
        <v>199551.83600000001</v>
      </c>
      <c r="N82" s="7">
        <v>202084.114</v>
      </c>
      <c r="O82" s="7">
        <v>202331.726</v>
      </c>
      <c r="P82" s="7">
        <v>203457.62299999999</v>
      </c>
      <c r="Q82" s="7">
        <v>207329.71400000001</v>
      </c>
      <c r="R82" s="7">
        <v>210324.62299999999</v>
      </c>
      <c r="S82" s="7">
        <v>214066.72099999999</v>
      </c>
      <c r="T82" s="7">
        <v>217889.777</v>
      </c>
      <c r="U82" s="7">
        <v>222359.997</v>
      </c>
      <c r="V82" s="7">
        <v>227857.49799999999</v>
      </c>
      <c r="W82" s="7">
        <v>232212.14600000001</v>
      </c>
      <c r="X82" s="7">
        <v>236166.614</v>
      </c>
      <c r="Y82" s="7">
        <v>241029.05300000001</v>
      </c>
      <c r="Z82" s="7">
        <v>243827.54199999999</v>
      </c>
      <c r="AA82" s="7">
        <f>VLOOKUP("*Кемеровская*",[1]итого!$1:$1048576,COLUMN(B83),0)</f>
        <v>245543</v>
      </c>
      <c r="AB82" s="7">
        <f>VLOOKUP("*Кемеровская*",[1]итого!$1:$1048576,COLUMN(C83),0)</f>
        <v>248239</v>
      </c>
      <c r="AC82" s="7">
        <f>VLOOKUP("*Кемеровская*",[1]итого!$1:$1048576,COLUMN(D83),0)</f>
        <v>252238</v>
      </c>
      <c r="AD82" s="7">
        <f>VLOOKUP("*Кемеровская*",[1]итого!$1:$1048576,COLUMN(E83),0)</f>
        <v>257519</v>
      </c>
      <c r="AE82" s="7">
        <f>VLOOKUP("*Кемеровская*",[1]итого!$1:$1048576,COLUMN(F83),0)</f>
        <v>261489</v>
      </c>
      <c r="AF82" s="7">
        <f>VLOOKUP("*Кемеровская*",[1]итого!$1:$1048576,COLUMN(G83),0)</f>
        <v>262807</v>
      </c>
      <c r="AG82" s="7">
        <f>VLOOKUP("*Кемеровская*",[1]итого!$1:$1048576,COLUMN(H83),0)</f>
        <v>266534</v>
      </c>
      <c r="AH82" s="7">
        <f>VLOOKUP("*Кемеровская*",[1]итого!$1:$1048576,COLUMN(I83),0)</f>
        <v>271253</v>
      </c>
      <c r="AI82" s="7">
        <f>VLOOKUP("*Кемеровская*",[1]итого!$1:$1048576,COLUMN(J83),0)</f>
        <v>275794</v>
      </c>
      <c r="AJ82" s="7">
        <f>VLOOKUP("*Кемеровская*",[1]итого!$1:$1048576,COLUMN(K83),0)</f>
        <v>277982</v>
      </c>
      <c r="AK82" s="7">
        <f>VLOOKUP("*Кемеровская*",[1]итого!$1:$1048576,COLUMN(L83),0)</f>
        <v>279932</v>
      </c>
      <c r="AL82" s="7">
        <f>VLOOKUP("*Кемеровская*",[1]итого!$1:$1048576,COLUMN(M83),0)</f>
        <v>283803</v>
      </c>
      <c r="AM82" s="7">
        <f>VLOOKUP("*Кемеровская*",[1]итого!$1:$1048576,COLUMN(N83),0)</f>
        <v>285192</v>
      </c>
      <c r="AN82" s="7">
        <f>VLOOKUP("*Кемеровская*",[1]итого!$1:$1048576,COLUMN(O83),0)</f>
        <v>287569</v>
      </c>
      <c r="AO82" s="7">
        <f>VLOOKUP("*Кемеровская*",[1]итого!$1:$1048576,COLUMN(P83),0)</f>
        <v>291439</v>
      </c>
      <c r="AP82" s="7">
        <f>VLOOKUP("*Кемеровская*",[1]итого!$1:$1048576,COLUMN(Q83),0)</f>
        <v>291059</v>
      </c>
      <c r="AQ82" s="7">
        <f>VLOOKUP("*Кемеровская*",[1]итого!$1:$1048576,COLUMN(R83),0)</f>
        <v>292009</v>
      </c>
      <c r="AR82" s="7">
        <f>VLOOKUP("*Кемеровская*",[1]итого!$1:$1048576,COLUMN(S83),0)</f>
        <v>295177</v>
      </c>
      <c r="AS82" s="7">
        <f>VLOOKUP("*Кемеровская*",[1]итого!$1:$1048576,COLUMN(T83),0)</f>
        <v>299451</v>
      </c>
      <c r="AT82" s="7">
        <f>VLOOKUP("*Кемеровская*",[1]итого!$1:$1048576,COLUMN(U83),0)</f>
        <v>305170</v>
      </c>
      <c r="AU82" s="7">
        <f>VLOOKUP("*Кемеровская*",[1]итого!$1:$1048576,COLUMN(V83),0)</f>
        <v>310172</v>
      </c>
      <c r="AV82" s="7">
        <f>VLOOKUP("*Кемеровская*",[1]итого!$1:$1048576,COLUMN(W83),0)</f>
        <v>315618</v>
      </c>
      <c r="AW82" s="7">
        <f>VLOOKUP("*Кемеровская*",[1]итого!$1:$1048576,COLUMN(X83),0)</f>
        <v>315581</v>
      </c>
      <c r="AX82" s="7">
        <f>VLOOKUP("*Кемеровская*",[1]итого!$1:$1048576,COLUMN(Y83),0)</f>
        <v>317935</v>
      </c>
      <c r="AY82" s="7">
        <f>VLOOKUP("*Кемеровская*",[1]итого!$1:$1048576,COLUMN(Z83),0)</f>
        <v>319719</v>
      </c>
      <c r="AZ82" s="7">
        <f>VLOOKUP("*Кемеровская*",[1]итого!$1:$1048576,COLUMN(AA83),0)</f>
        <v>323855</v>
      </c>
      <c r="BA82" s="7">
        <f>VLOOKUP("*Кемеровская*",[1]итого!$1:$1048576,COLUMN(AB83),0)</f>
        <v>330392</v>
      </c>
      <c r="BB82" s="7">
        <f>VLOOKUP("*Кемеровская*",[1]итого!$1:$1048576,COLUMN(AC83),0)</f>
        <v>336948</v>
      </c>
      <c r="BC82" s="7">
        <f>VLOOKUP("*Кемеровская*",[1]итого!$1:$1048576,COLUMN(AD83),0)</f>
        <v>343623</v>
      </c>
      <c r="BD82" s="7">
        <f>VLOOKUP("*Кемеровская*",[1]итого!$1:$1048576,COLUMN(AE83),0)</f>
        <v>352460</v>
      </c>
      <c r="BE82" s="7">
        <f>VLOOKUP("*Кемеровская*",[1]итого!$1:$1048576,COLUMN(AF83),0)</f>
        <v>358704</v>
      </c>
      <c r="BF82" s="7">
        <f>VLOOKUP("*Кемеровская*",[1]итого!$1:$1048576,COLUMN(AG83),0)</f>
        <v>366221</v>
      </c>
      <c r="BG82" s="7">
        <f>VLOOKUP("*Кемеровская*",[1]итого!$1:$1048576,COLUMN(AH83),0)</f>
        <v>372631</v>
      </c>
      <c r="BH82" s="7">
        <f>VLOOKUP("*Кемеровская*",[1]итого!$1:$1048576,COLUMN(AI83),0)</f>
        <v>378188</v>
      </c>
      <c r="BI82" s="7">
        <f>VLOOKUP("*Кемеровская*",[1]итого!$1:$1048576,COLUMN(AJ83),0)</f>
        <v>379430</v>
      </c>
      <c r="BJ82" s="7">
        <f>VLOOKUP("*Кемеровская*",[1]итого!$1:$1048576,COLUMN(AK83),0)</f>
        <v>384887</v>
      </c>
      <c r="BK82" s="7">
        <f>VLOOKUP("*Кемеровская*",[1]итого!$1:$1048576,COLUMN(AL83),0)</f>
        <v>387761</v>
      </c>
      <c r="BL82" s="7">
        <f>VLOOKUP("*Кемеровская*",[1]итого!$1:$1048576,COLUMN(AM83),0)</f>
        <v>392830</v>
      </c>
      <c r="BM82" s="7">
        <f>VLOOKUP("*Кемеровская*",[1]итого!$1:$1048576,COLUMN(AN83),0)</f>
        <v>392264</v>
      </c>
      <c r="BN82" s="7">
        <f>VLOOKUP("*Кемеровская*",[1]итого!$1:$1048576,COLUMN(AO83),0)</f>
        <v>388307</v>
      </c>
      <c r="BO82" s="7">
        <f>VLOOKUP("*Кемеровская*",[1]итого!$1:$1048576,COLUMN(AP83),0)</f>
        <v>386704</v>
      </c>
      <c r="BP82" s="7">
        <f>VLOOKUP("*Кемеровская*",[1]итого!$1:$1048576,COLUMN(AQ83),0)</f>
        <v>387514</v>
      </c>
      <c r="BQ82" s="7">
        <f>VLOOKUP("*Кемеровская*",[1]итого!$1:$1048576,COLUMN(AR83),0)</f>
        <v>391097</v>
      </c>
      <c r="BR82" s="7">
        <f>VLOOKUP("*Кемеровская*",[1]итого!$1:$1048576,COLUMN(AS83),0)</f>
        <v>395080</v>
      </c>
      <c r="BS82" s="7">
        <f>VLOOKUP("*Кемеровская*",[1]итого!$1:$1048576,COLUMN(AT83),0)</f>
        <v>400968</v>
      </c>
      <c r="BT82" s="7">
        <f>VLOOKUP("*Кемеровская*",[1]итого!$1:$1048576,COLUMN(AU83),0)</f>
        <v>405564</v>
      </c>
      <c r="BU82" s="7">
        <f>VLOOKUP("*Кемеровская*",[1]итого!$1:$1048576,COLUMN(AV83),0)</f>
        <v>410454</v>
      </c>
      <c r="BV82" s="7">
        <f>VLOOKUP("*Кемеровская*",[1]итого!$1:$1048576,COLUMN(AW83),0)</f>
        <v>415744</v>
      </c>
      <c r="BW82" s="7">
        <f>VLOOKUP("*Кемеровская*",[1]итого!$1:$1048576,COLUMN(AX83),0)</f>
        <v>417311</v>
      </c>
      <c r="BX82" s="7">
        <f>VLOOKUP("*Кемеровская*",[1]итого!$1:$1048576,COLUMN(AY83),0)</f>
        <v>422657</v>
      </c>
      <c r="BY82" s="7">
        <f>VLOOKUP("*Кемеровская*",[1]итого!$1:$1048576,COLUMN(AZ83),0)</f>
        <v>429931</v>
      </c>
      <c r="BZ82" s="7">
        <f>VLOOKUP("*Кемеровская*",[1]итого!$1:$1048576,COLUMN(BA83),0)</f>
        <v>438480</v>
      </c>
      <c r="CA82" s="7">
        <f>VLOOKUP("*Кемеровская*",[1]итого!$1:$1048576,COLUMN(BB83),0)</f>
        <v>448545</v>
      </c>
      <c r="CB82" s="7">
        <f>VLOOKUP("*Кемеровская*",[1]итого!$1:$1048576,COLUMN(BC83),0)</f>
        <v>458831</v>
      </c>
      <c r="CC82" s="7">
        <f>VLOOKUP("*Кемеровская*",[1]итого!$1:$1048576,COLUMN(BD83),0)</f>
        <v>466882</v>
      </c>
      <c r="CD82" s="7">
        <f>VLOOKUP("*Кемеровская*",[1]итого!$1:$1048576,COLUMN(BE83),0)</f>
        <v>480729</v>
      </c>
      <c r="CE82" s="7">
        <f>VLOOKUP("*Кемеровская*",[1]итого!$1:$1048576,COLUMN(BF83),0)</f>
        <v>494302</v>
      </c>
      <c r="CF82" s="7">
        <f>VLOOKUP("*Кемеровская*",[1]итого!$1:$1048576,COLUMN(BG83),0)</f>
        <v>505116</v>
      </c>
      <c r="CG82" s="7">
        <f>VLOOKUP("*Кемеровская*",[1]итого!$1:$1048576,COLUMN(BH83),0)</f>
        <v>509328</v>
      </c>
      <c r="CH82" s="7">
        <f>VLOOKUP("*Кемеровская*",[1]итого!$1:$1048576,COLUMN(BI83),0)</f>
        <v>504682</v>
      </c>
      <c r="CI82" s="7">
        <f>VLOOKUP("*Кемеровская*",[1]итого!$1:$1048576,COLUMN(BJ83),0)</f>
        <v>507598</v>
      </c>
      <c r="CJ82" s="7">
        <f>VLOOKUP("*Кемеровская*",[1]итого!$1:$1048576,COLUMN(BK83),0)</f>
        <v>511363</v>
      </c>
      <c r="CK82" s="7">
        <f>VLOOKUP("*Кемеровская*",[1]итого!$1:$1048576,COLUMN(BL83),0)</f>
        <v>523000</v>
      </c>
      <c r="CL82" s="7">
        <f>VLOOKUP("*Кемеровская*",[1]итого!$1:$1048576,COLUMN(BM83),0)</f>
        <v>529544</v>
      </c>
      <c r="CM82" s="7">
        <f>VLOOKUP("*Кемеровская*",[1]итого!$1:$1048576,COLUMN(BN83),0)</f>
        <v>537744</v>
      </c>
      <c r="CN82" s="7">
        <f>VLOOKUP("*Кемеровская*",[1]итого!$1:$1048576,COLUMN(BO83),0)</f>
        <v>550288</v>
      </c>
      <c r="CO82" s="7">
        <f>VLOOKUP("*Кемеровская*",[1]итого!$1:$1048576,COLUMN(BP83),0)</f>
        <v>550599</v>
      </c>
      <c r="CP82" s="7">
        <f>VLOOKUP("*Кемеровская*",[1]итого!$1:$1048576,COLUMN(BQ83),0)</f>
        <v>556010</v>
      </c>
      <c r="CQ82" s="7">
        <f>VLOOKUP("*Кемеровская*",[1]итого!$1:$1048576,COLUMN(BR83),0)</f>
        <v>556665</v>
      </c>
      <c r="CR82" s="7">
        <f>VLOOKUP("*Кемеровская*",[1]итого!$1:$1048576,COLUMN(BS83),0)</f>
        <v>556638</v>
      </c>
      <c r="CS82" s="7">
        <f>VLOOKUP("*Кемеровская*",[1]итого!$1:$1048576,COLUMN(BT83),0)</f>
        <v>535787</v>
      </c>
      <c r="CT82" s="7">
        <f>VLOOKUP("*Кемеровская*",[1]итого!$1:$1048576,COLUMN(BU83),0)</f>
        <v>524364</v>
      </c>
      <c r="CU82" s="7">
        <f>VLOOKUP("*Кемеровская*",[1]итого!$1:$1048576,COLUMN(BV83),0)</f>
        <v>510640</v>
      </c>
      <c r="CV82" s="7">
        <f>VLOOKUP("*Кемеровская*",[1]итого!$1:$1048576,COLUMN(BW83),0)</f>
        <v>506877</v>
      </c>
      <c r="CW82" s="7">
        <f>VLOOKUP("*Кемеровская*",[1]итого!$1:$1048576,COLUMN(BX83),0)</f>
        <v>505031</v>
      </c>
      <c r="CX82" s="7">
        <f>VLOOKUP("*Кемеровская*",[1]итого!$1:$1048576,COLUMN(BY83),0)</f>
        <v>504526</v>
      </c>
      <c r="CY82" s="7">
        <f>VLOOKUP("*Кемеровская*",[1]итого!$1:$1048576,COLUMN(BZ83),0)</f>
        <v>505266</v>
      </c>
      <c r="CZ82" s="7">
        <f>VLOOKUP("*Кемеровская*",[1]итого!$1:$1048576,COLUMN(CA83),0)</f>
        <v>502816</v>
      </c>
      <c r="DA82" s="7">
        <f>VLOOKUP("*Кемеровская*",[1]итого!$1:$1048576,COLUMN(CB83),0)</f>
        <v>500250</v>
      </c>
      <c r="DB82" s="7">
        <f>VLOOKUP("*Кемеровская*",[1]итого!$1:$1048576,COLUMN(CC83),0)</f>
        <v>504182</v>
      </c>
      <c r="DC82" s="7">
        <f>VLOOKUP("*Кемеровская*",[1]итого!$1:$1048576,COLUMN(CD83),0)</f>
        <v>505209</v>
      </c>
      <c r="DD82" s="7">
        <f>VLOOKUP("*Кемеровская*",[1]итого!$1:$1048576,COLUMN(CE83),0)</f>
        <v>507475</v>
      </c>
      <c r="DE82" s="7">
        <f>VLOOKUP("*Кемеровская*",[1]итого!$1:$1048576,COLUMN(CF83),0)</f>
        <v>507144</v>
      </c>
      <c r="DF82" s="7">
        <f>VLOOKUP("*Кемеровская*",[1]итого!$1:$1048576,COLUMN(CG83),0)</f>
        <v>506700</v>
      </c>
    </row>
    <row r="83" spans="1:110" x14ac:dyDescent="0.25">
      <c r="A83" s="8" t="s">
        <v>76</v>
      </c>
      <c r="B83" s="7">
        <v>236920.58600000001</v>
      </c>
      <c r="C83" s="7">
        <v>236251.69</v>
      </c>
      <c r="D83" s="7">
        <v>236473.193</v>
      </c>
      <c r="E83" s="7">
        <v>238706.15900000001</v>
      </c>
      <c r="F83" s="7">
        <v>241266.37700000001</v>
      </c>
      <c r="G83" s="7">
        <v>242444.46100000001</v>
      </c>
      <c r="H83" s="7">
        <v>245177.12400000001</v>
      </c>
      <c r="I83" s="7">
        <v>248863.89199999999</v>
      </c>
      <c r="J83" s="7">
        <v>253242.552</v>
      </c>
      <c r="K83" s="7">
        <v>256873.61900000001</v>
      </c>
      <c r="L83" s="7">
        <v>258639.71</v>
      </c>
      <c r="M83" s="7">
        <v>262138.69500000001</v>
      </c>
      <c r="N83" s="7">
        <v>266250.98200000002</v>
      </c>
      <c r="O83" s="7">
        <v>267312.20699999999</v>
      </c>
      <c r="P83" s="7">
        <v>270075.24800000002</v>
      </c>
      <c r="Q83" s="7">
        <v>274350.897</v>
      </c>
      <c r="R83" s="7">
        <v>278982.97600000002</v>
      </c>
      <c r="S83" s="7">
        <v>284643.72100000002</v>
      </c>
      <c r="T83" s="7">
        <v>290532.79300000001</v>
      </c>
      <c r="U83" s="7">
        <v>296981.68</v>
      </c>
      <c r="V83" s="7">
        <v>304754.49400000001</v>
      </c>
      <c r="W83" s="7">
        <v>311017.19099999999</v>
      </c>
      <c r="X83" s="7">
        <v>315599.26</v>
      </c>
      <c r="Y83" s="7">
        <v>321354.45400000003</v>
      </c>
      <c r="Z83" s="7">
        <v>324619.74699999997</v>
      </c>
      <c r="AA83" s="7">
        <f>VLOOKUP("*Новосибирская*",[1]итого!$1:$1048576,COLUMN(B84),0)</f>
        <v>329237</v>
      </c>
      <c r="AB83" s="7">
        <f>VLOOKUP("*Новосибирская*",[1]итого!$1:$1048576,COLUMN(C84),0)</f>
        <v>333264</v>
      </c>
      <c r="AC83" s="7">
        <f>VLOOKUP("*Новосибирская*",[1]итого!$1:$1048576,COLUMN(D84),0)</f>
        <v>338214</v>
      </c>
      <c r="AD83" s="7">
        <f>VLOOKUP("*Новосибирская*",[1]итого!$1:$1048576,COLUMN(E84),0)</f>
        <v>344752</v>
      </c>
      <c r="AE83" s="7">
        <f>VLOOKUP("*Новосибирская*",[1]итого!$1:$1048576,COLUMN(F84),0)</f>
        <v>350139</v>
      </c>
      <c r="AF83" s="7">
        <f>VLOOKUP("*Новосибирская*",[1]итого!$1:$1048576,COLUMN(G84),0)</f>
        <v>354609</v>
      </c>
      <c r="AG83" s="7">
        <f>VLOOKUP("*Новосибирская*",[1]итого!$1:$1048576,COLUMN(H84),0)</f>
        <v>357523</v>
      </c>
      <c r="AH83" s="7">
        <f>VLOOKUP("*Новосибирская*",[1]итого!$1:$1048576,COLUMN(I84),0)</f>
        <v>364335</v>
      </c>
      <c r="AI83" s="7">
        <f>VLOOKUP("*Новосибирская*",[1]итого!$1:$1048576,COLUMN(J84),0)</f>
        <v>370313</v>
      </c>
      <c r="AJ83" s="7">
        <f>VLOOKUP("*Новосибирская*",[1]итого!$1:$1048576,COLUMN(K84),0)</f>
        <v>369025</v>
      </c>
      <c r="AK83" s="7">
        <f>VLOOKUP("*Новосибирская*",[1]итого!$1:$1048576,COLUMN(L84),0)</f>
        <v>373991</v>
      </c>
      <c r="AL83" s="7">
        <f>VLOOKUP("*Новосибирская*",[1]итого!$1:$1048576,COLUMN(M84),0)</f>
        <v>378916</v>
      </c>
      <c r="AM83" s="7">
        <f>VLOOKUP("*Новосибирская*",[1]итого!$1:$1048576,COLUMN(N84),0)</f>
        <v>381991</v>
      </c>
      <c r="AN83" s="7">
        <f>VLOOKUP("*Новосибирская*",[1]итого!$1:$1048576,COLUMN(O84),0)</f>
        <v>386519</v>
      </c>
      <c r="AO83" s="7">
        <f>VLOOKUP("*Новосибирская*",[1]итого!$1:$1048576,COLUMN(P84),0)</f>
        <v>392925</v>
      </c>
      <c r="AP83" s="7">
        <f>VLOOKUP("*Новосибирская*",[1]итого!$1:$1048576,COLUMN(Q84),0)</f>
        <v>393421</v>
      </c>
      <c r="AQ83" s="7">
        <f>VLOOKUP("*Новосибирская*",[1]итого!$1:$1048576,COLUMN(R84),0)</f>
        <v>396008</v>
      </c>
      <c r="AR83" s="7">
        <f>VLOOKUP("*Новосибирская*",[1]итого!$1:$1048576,COLUMN(S84),0)</f>
        <v>399594</v>
      </c>
      <c r="AS83" s="7">
        <f>VLOOKUP("*Новосибирская*",[1]итого!$1:$1048576,COLUMN(T84),0)</f>
        <v>406123</v>
      </c>
      <c r="AT83" s="7">
        <f>VLOOKUP("*Новосибирская*",[1]итого!$1:$1048576,COLUMN(U84),0)</f>
        <v>414078</v>
      </c>
      <c r="AU83" s="7">
        <f>VLOOKUP("*Новосибирская*",[1]итого!$1:$1048576,COLUMN(V84),0)</f>
        <v>421848</v>
      </c>
      <c r="AV83" s="7">
        <f>VLOOKUP("*Новосибирская*",[1]итого!$1:$1048576,COLUMN(W84),0)</f>
        <v>430658</v>
      </c>
      <c r="AW83" s="7">
        <f>VLOOKUP("*Новосибирская*",[1]итого!$1:$1048576,COLUMN(X84),0)</f>
        <v>429308</v>
      </c>
      <c r="AX83" s="7">
        <f>VLOOKUP("*Новосибирская*",[1]итого!$1:$1048576,COLUMN(Y84),0)</f>
        <v>434234</v>
      </c>
      <c r="AY83" s="7">
        <f>VLOOKUP("*Новосибирская*",[1]итого!$1:$1048576,COLUMN(Z84),0)</f>
        <v>437972</v>
      </c>
      <c r="AZ83" s="7">
        <f>VLOOKUP("*Новосибирская*",[1]итого!$1:$1048576,COLUMN(AA84),0)</f>
        <v>445134</v>
      </c>
      <c r="BA83" s="7">
        <f>VLOOKUP("*Новосибирская*",[1]итого!$1:$1048576,COLUMN(AB84),0)</f>
        <v>455888</v>
      </c>
      <c r="BB83" s="7">
        <f>VLOOKUP("*Новосибирская*",[1]итого!$1:$1048576,COLUMN(AC84),0)</f>
        <v>467114</v>
      </c>
      <c r="BC83" s="7">
        <f>VLOOKUP("*Новосибирская*",[1]итого!$1:$1048576,COLUMN(AD84),0)</f>
        <v>477526</v>
      </c>
      <c r="BD83" s="7">
        <f>VLOOKUP("*Новосибирская*",[1]итого!$1:$1048576,COLUMN(AE84),0)</f>
        <v>489863</v>
      </c>
      <c r="BE83" s="7">
        <f>VLOOKUP("*Новосибирская*",[1]итого!$1:$1048576,COLUMN(AF84),0)</f>
        <v>499170</v>
      </c>
      <c r="BF83" s="7">
        <f>VLOOKUP("*Новосибирская*",[1]итого!$1:$1048576,COLUMN(AG84),0)</f>
        <v>509409</v>
      </c>
      <c r="BG83" s="7">
        <f>VLOOKUP("*Новосибирская*",[1]итого!$1:$1048576,COLUMN(AH84),0)</f>
        <v>519225</v>
      </c>
      <c r="BH83" s="7">
        <f>VLOOKUP("*Новосибирская*",[1]итого!$1:$1048576,COLUMN(AI84),0)</f>
        <v>528077</v>
      </c>
      <c r="BI83" s="7">
        <f>VLOOKUP("*Новосибирская*",[1]итого!$1:$1048576,COLUMN(AJ84),0)</f>
        <v>531759</v>
      </c>
      <c r="BJ83" s="7">
        <f>VLOOKUP("*Новосибирская*",[1]итого!$1:$1048576,COLUMN(AK84),0)</f>
        <v>540193</v>
      </c>
      <c r="BK83" s="7">
        <f>VLOOKUP("*Новосибирская*",[1]итого!$1:$1048576,COLUMN(AL84),0)</f>
        <v>546293</v>
      </c>
      <c r="BL83" s="7">
        <f>VLOOKUP("*Новосибирская*",[1]итого!$1:$1048576,COLUMN(AM84),0)</f>
        <v>556969</v>
      </c>
      <c r="BM83" s="7">
        <f>VLOOKUP("*Новосибирская*",[1]итого!$1:$1048576,COLUMN(AN84),0)</f>
        <v>559376</v>
      </c>
      <c r="BN83" s="7">
        <f>VLOOKUP("*Новосибирская*",[1]итого!$1:$1048576,COLUMN(AO84),0)</f>
        <v>554434</v>
      </c>
      <c r="BO83" s="7">
        <f>VLOOKUP("*Новосибирская*",[1]итого!$1:$1048576,COLUMN(AP84),0)</f>
        <v>552646</v>
      </c>
      <c r="BP83" s="7">
        <f>VLOOKUP("*Новосибирская*",[1]итого!$1:$1048576,COLUMN(AQ84),0)</f>
        <v>554839</v>
      </c>
      <c r="BQ83" s="7">
        <f>VLOOKUP("*Новосибирская*",[1]итого!$1:$1048576,COLUMN(AR84),0)</f>
        <v>561473</v>
      </c>
      <c r="BR83" s="7">
        <f>VLOOKUP("*Новосибирская*",[1]итого!$1:$1048576,COLUMN(AS84),0)</f>
        <v>569082</v>
      </c>
      <c r="BS83" s="7">
        <f>VLOOKUP("*Новосибирская*",[1]итого!$1:$1048576,COLUMN(AT84),0)</f>
        <v>578684</v>
      </c>
      <c r="BT83" s="7">
        <f>VLOOKUP("*Новосибирская*",[1]итого!$1:$1048576,COLUMN(AU84),0)</f>
        <v>583933</v>
      </c>
      <c r="BU83" s="7">
        <f>VLOOKUP("*Новосибирская*",[1]итого!$1:$1048576,COLUMN(AV84),0)</f>
        <v>590736</v>
      </c>
      <c r="BV83" s="7">
        <f>VLOOKUP("*Новосибирская*",[1]итого!$1:$1048576,COLUMN(AW84),0)</f>
        <v>598075</v>
      </c>
      <c r="BW83" s="7">
        <f>VLOOKUP("*Новосибирская*",[1]итого!$1:$1048576,COLUMN(AX84),0)</f>
        <v>601239</v>
      </c>
      <c r="BX83" s="7">
        <f>VLOOKUP("*Новосибирская*",[1]итого!$1:$1048576,COLUMN(AY84),0)</f>
        <v>607584</v>
      </c>
      <c r="BY83" s="7">
        <f>VLOOKUP("*Новосибирская*",[1]итого!$1:$1048576,COLUMN(AZ84),0)</f>
        <v>619658</v>
      </c>
      <c r="BZ83" s="7">
        <f>VLOOKUP("*Новосибирская*",[1]итого!$1:$1048576,COLUMN(BA84),0)</f>
        <v>631609</v>
      </c>
      <c r="CA83" s="7">
        <f>VLOOKUP("*Новосибирская*",[1]итого!$1:$1048576,COLUMN(BB84),0)</f>
        <v>644601</v>
      </c>
      <c r="CB83" s="7">
        <f>VLOOKUP("*Новосибирская*",[1]итого!$1:$1048576,COLUMN(BC84),0)</f>
        <v>659018</v>
      </c>
      <c r="CC83" s="7">
        <f>VLOOKUP("*Новосибирская*",[1]итого!$1:$1048576,COLUMN(BD84),0)</f>
        <v>673297</v>
      </c>
      <c r="CD83" s="7">
        <f>VLOOKUP("*Новосибирская*",[1]итого!$1:$1048576,COLUMN(BE84),0)</f>
        <v>696120</v>
      </c>
      <c r="CE83" s="7">
        <f>VLOOKUP("*Новосибирская*",[1]итого!$1:$1048576,COLUMN(BF84),0)</f>
        <v>718733</v>
      </c>
      <c r="CF83" s="7">
        <f>VLOOKUP("*Новосибирская*",[1]итого!$1:$1048576,COLUMN(BG84),0)</f>
        <v>733724</v>
      </c>
      <c r="CG83" s="7">
        <f>VLOOKUP("*Новосибирская*",[1]итого!$1:$1048576,COLUMN(BH84),0)</f>
        <v>741284</v>
      </c>
      <c r="CH83" s="7">
        <f>VLOOKUP("*Новосибирская*",[1]итого!$1:$1048576,COLUMN(BI84),0)</f>
        <v>744595</v>
      </c>
      <c r="CI83" s="7">
        <f>VLOOKUP("*Новосибирская*",[1]итого!$1:$1048576,COLUMN(BJ84),0)</f>
        <v>749291</v>
      </c>
      <c r="CJ83" s="7">
        <f>VLOOKUP("*Новосибирская*",[1]итого!$1:$1048576,COLUMN(BK84),0)</f>
        <v>755355</v>
      </c>
      <c r="CK83" s="7">
        <f>VLOOKUP("*Новосибирская*",[1]итого!$1:$1048576,COLUMN(BL84),0)</f>
        <v>767859</v>
      </c>
      <c r="CL83" s="7">
        <f>VLOOKUP("*Новосибирская*",[1]итого!$1:$1048576,COLUMN(BM84),0)</f>
        <v>776143</v>
      </c>
      <c r="CM83" s="7">
        <f>VLOOKUP("*Новосибирская*",[1]итого!$1:$1048576,COLUMN(BN84),0)</f>
        <v>788267</v>
      </c>
      <c r="CN83" s="7">
        <f>VLOOKUP("*Новосибирская*",[1]итого!$1:$1048576,COLUMN(BO84),0)</f>
        <v>807131</v>
      </c>
      <c r="CO83" s="7">
        <f>VLOOKUP("*Новосибирская*",[1]итого!$1:$1048576,COLUMN(BP84),0)</f>
        <v>803895</v>
      </c>
      <c r="CP83" s="7">
        <f>VLOOKUP("*Новосибирская*",[1]итого!$1:$1048576,COLUMN(BQ84),0)</f>
        <v>810642</v>
      </c>
      <c r="CQ83" s="7">
        <f>VLOOKUP("*Новосибирская*",[1]итого!$1:$1048576,COLUMN(BR84),0)</f>
        <v>811610</v>
      </c>
      <c r="CR83" s="7">
        <f>VLOOKUP("*Новосибирская*",[1]итого!$1:$1048576,COLUMN(BS84),0)</f>
        <v>808563</v>
      </c>
      <c r="CS83" s="7">
        <f>VLOOKUP("*Новосибирская*",[1]итого!$1:$1048576,COLUMN(BT84),0)</f>
        <v>790098</v>
      </c>
      <c r="CT83" s="7">
        <f>VLOOKUP("*Новосибирская*",[1]итого!$1:$1048576,COLUMN(BU84),0)</f>
        <v>779927</v>
      </c>
      <c r="CU83" s="7">
        <f>VLOOKUP("*Новосибирская*",[1]итого!$1:$1048576,COLUMN(BV84),0)</f>
        <v>775907</v>
      </c>
      <c r="CV83" s="7">
        <f>VLOOKUP("*Новосибирская*",[1]итого!$1:$1048576,COLUMN(BW84),0)</f>
        <v>773096</v>
      </c>
      <c r="CW83" s="7">
        <f>VLOOKUP("*Новосибирская*",[1]итого!$1:$1048576,COLUMN(BX84),0)</f>
        <v>773350</v>
      </c>
      <c r="CX83" s="7">
        <f>VLOOKUP("*Новосибирская*",[1]итого!$1:$1048576,COLUMN(BY84),0)</f>
        <v>774091</v>
      </c>
      <c r="CY83" s="7">
        <f>VLOOKUP("*Новосибирская*",[1]итого!$1:$1048576,COLUMN(BZ84),0)</f>
        <v>776585</v>
      </c>
      <c r="CZ83" s="7">
        <f>VLOOKUP("*Новосибирская*",[1]итого!$1:$1048576,COLUMN(CA84),0)</f>
        <v>774824</v>
      </c>
      <c r="DA83" s="7">
        <f>VLOOKUP("*Новосибирская*",[1]итого!$1:$1048576,COLUMN(CB84),0)</f>
        <v>773364</v>
      </c>
      <c r="DB83" s="7">
        <f>VLOOKUP("*Новосибирская*",[1]итого!$1:$1048576,COLUMN(CC84),0)</f>
        <v>779831</v>
      </c>
      <c r="DC83" s="7">
        <f>VLOOKUP("*Новосибирская*",[1]итого!$1:$1048576,COLUMN(CD84),0)</f>
        <v>782704</v>
      </c>
      <c r="DD83" s="7">
        <f>VLOOKUP("*Новосибирская*",[1]итого!$1:$1048576,COLUMN(CE84),0)</f>
        <v>789292</v>
      </c>
      <c r="DE83" s="7">
        <f>VLOOKUP("*Новосибирская*",[1]итого!$1:$1048576,COLUMN(CF84),0)</f>
        <v>790410</v>
      </c>
      <c r="DF83" s="7">
        <f>VLOOKUP("*Новосибирская*",[1]итого!$1:$1048576,COLUMN(CG84),0)</f>
        <v>793437</v>
      </c>
    </row>
    <row r="84" spans="1:110" x14ac:dyDescent="0.25">
      <c r="A84" s="8" t="s">
        <v>77</v>
      </c>
      <c r="B84" s="7">
        <v>131991.07699999999</v>
      </c>
      <c r="C84" s="7">
        <v>131525.883</v>
      </c>
      <c r="D84" s="7">
        <v>131189.587</v>
      </c>
      <c r="E84" s="7">
        <v>131822.361</v>
      </c>
      <c r="F84" s="7">
        <v>132563.97200000001</v>
      </c>
      <c r="G84" s="7">
        <v>132984.397</v>
      </c>
      <c r="H84" s="7">
        <v>133847.37400000001</v>
      </c>
      <c r="I84" s="7">
        <v>135543.28599999999</v>
      </c>
      <c r="J84" s="7">
        <v>137621.80100000001</v>
      </c>
      <c r="K84" s="7">
        <v>139096.37100000001</v>
      </c>
      <c r="L84" s="7">
        <v>140212.62400000001</v>
      </c>
      <c r="M84" s="7">
        <v>141709.95699999999</v>
      </c>
      <c r="N84" s="7">
        <v>143280.81099999999</v>
      </c>
      <c r="O84" s="7">
        <v>144722.75899999999</v>
      </c>
      <c r="P84" s="7">
        <v>145997.728</v>
      </c>
      <c r="Q84" s="7">
        <v>148032.47500000001</v>
      </c>
      <c r="R84" s="7">
        <v>150668.68700000001</v>
      </c>
      <c r="S84" s="7">
        <v>153813.61499999999</v>
      </c>
      <c r="T84" s="7">
        <v>156844.94899999999</v>
      </c>
      <c r="U84" s="7">
        <v>160492.74400000001</v>
      </c>
      <c r="V84" s="7">
        <v>164304.291</v>
      </c>
      <c r="W84" s="7">
        <v>167557.91099999999</v>
      </c>
      <c r="X84" s="7">
        <v>170222.23300000001</v>
      </c>
      <c r="Y84" s="7">
        <v>173870.98</v>
      </c>
      <c r="Z84" s="7">
        <v>174201.14499999999</v>
      </c>
      <c r="AA84" s="7">
        <f>VLOOKUP("Омская*",[1]итого!$1:$1048576,COLUMN(B85),0)</f>
        <v>175360</v>
      </c>
      <c r="AB84" s="7">
        <f>VLOOKUP("Омская*",[1]итого!$1:$1048576,COLUMN(C85),0)</f>
        <v>177288</v>
      </c>
      <c r="AC84" s="7">
        <f>VLOOKUP("Омская*",[1]итого!$1:$1048576,COLUMN(D85),0)</f>
        <v>180165</v>
      </c>
      <c r="AD84" s="7">
        <f>VLOOKUP("Омская*",[1]итого!$1:$1048576,COLUMN(E85),0)</f>
        <v>183724</v>
      </c>
      <c r="AE84" s="7">
        <f>VLOOKUP("Омская*",[1]итого!$1:$1048576,COLUMN(F85),0)</f>
        <v>186759</v>
      </c>
      <c r="AF84" s="7">
        <f>VLOOKUP("Омская*",[1]итого!$1:$1048576,COLUMN(G85),0)</f>
        <v>189040</v>
      </c>
      <c r="AG84" s="7">
        <f>VLOOKUP("Омская*",[1]итого!$1:$1048576,COLUMN(H85),0)</f>
        <v>191150</v>
      </c>
      <c r="AH84" s="7">
        <f>VLOOKUP("Омская*",[1]итого!$1:$1048576,COLUMN(I85),0)</f>
        <v>194604</v>
      </c>
      <c r="AI84" s="7">
        <f>VLOOKUP("Омская*",[1]итого!$1:$1048576,COLUMN(J85),0)</f>
        <v>198038</v>
      </c>
      <c r="AJ84" s="7">
        <f>VLOOKUP("Омская*",[1]итого!$1:$1048576,COLUMN(K85),0)</f>
        <v>198965</v>
      </c>
      <c r="AK84" s="7">
        <f>VLOOKUP("Омская*",[1]итого!$1:$1048576,COLUMN(L85),0)</f>
        <v>201308</v>
      </c>
      <c r="AL84" s="7">
        <f>VLOOKUP("Омская*",[1]итого!$1:$1048576,COLUMN(M85),0)</f>
        <v>203139</v>
      </c>
      <c r="AM84" s="7">
        <f>VLOOKUP("Омская*",[1]итого!$1:$1048576,COLUMN(N85),0)</f>
        <v>204426</v>
      </c>
      <c r="AN84" s="7">
        <f>VLOOKUP("Омская*",[1]итого!$1:$1048576,COLUMN(O85),0)</f>
        <v>206780</v>
      </c>
      <c r="AO84" s="7">
        <f>VLOOKUP("Омская*",[1]итого!$1:$1048576,COLUMN(P85),0)</f>
        <v>210156</v>
      </c>
      <c r="AP84" s="7">
        <f>VLOOKUP("Омская*",[1]итого!$1:$1048576,COLUMN(Q85),0)</f>
        <v>209175</v>
      </c>
      <c r="AQ84" s="7">
        <f>VLOOKUP("Омская*",[1]итого!$1:$1048576,COLUMN(R85),0)</f>
        <v>210034</v>
      </c>
      <c r="AR84" s="7">
        <f>VLOOKUP("Омская*",[1]итого!$1:$1048576,COLUMN(S85),0)</f>
        <v>212079</v>
      </c>
      <c r="AS84" s="7">
        <f>VLOOKUP("Омская*",[1]итого!$1:$1048576,COLUMN(T85),0)</f>
        <v>215366</v>
      </c>
      <c r="AT84" s="7">
        <f>VLOOKUP("Омская*",[1]итого!$1:$1048576,COLUMN(U85),0)</f>
        <v>220122</v>
      </c>
      <c r="AU84" s="7">
        <f>VLOOKUP("Омская*",[1]итого!$1:$1048576,COLUMN(V85),0)</f>
        <v>224304</v>
      </c>
      <c r="AV84" s="7">
        <f>VLOOKUP("Омская*",[1]итого!$1:$1048576,COLUMN(W85),0)</f>
        <v>228238</v>
      </c>
      <c r="AW84" s="7">
        <f>VLOOKUP("Омская*",[1]итого!$1:$1048576,COLUMN(X85),0)</f>
        <v>228635</v>
      </c>
      <c r="AX84" s="7">
        <f>VLOOKUP("Омская*",[1]итого!$1:$1048576,COLUMN(Y85),0)</f>
        <v>229361</v>
      </c>
      <c r="AY84" s="7">
        <f>VLOOKUP("Омская*",[1]итого!$1:$1048576,COLUMN(Z85),0)</f>
        <v>230664</v>
      </c>
      <c r="AZ84" s="7">
        <f>VLOOKUP("Омская*",[1]итого!$1:$1048576,COLUMN(AA85),0)</f>
        <v>233669</v>
      </c>
      <c r="BA84" s="7">
        <f>VLOOKUP("Омская*",[1]итого!$1:$1048576,COLUMN(AB85),0)</f>
        <v>238196</v>
      </c>
      <c r="BB84" s="7">
        <f>VLOOKUP("Омская*",[1]итого!$1:$1048576,COLUMN(AC85),0)</f>
        <v>243700</v>
      </c>
      <c r="BC84" s="7">
        <f>VLOOKUP("Омская*",[1]итого!$1:$1048576,COLUMN(AD85),0)</f>
        <v>248306</v>
      </c>
      <c r="BD84" s="7">
        <f>VLOOKUP("Омская*",[1]итого!$1:$1048576,COLUMN(AE85),0)</f>
        <v>254400</v>
      </c>
      <c r="BE84" s="7">
        <f>VLOOKUP("Омская*",[1]итого!$1:$1048576,COLUMN(AF85),0)</f>
        <v>259727</v>
      </c>
      <c r="BF84" s="7">
        <f>VLOOKUP("Омская*",[1]итого!$1:$1048576,COLUMN(AG85),0)</f>
        <v>265409</v>
      </c>
      <c r="BG84" s="7">
        <f>VLOOKUP("Омская*",[1]итого!$1:$1048576,COLUMN(AH85),0)</f>
        <v>270297</v>
      </c>
      <c r="BH84" s="7">
        <f>VLOOKUP("Омская*",[1]итого!$1:$1048576,COLUMN(AI85),0)</f>
        <v>274000</v>
      </c>
      <c r="BI84" s="7">
        <f>VLOOKUP("Омская*",[1]итого!$1:$1048576,COLUMN(AJ85),0)</f>
        <v>273691</v>
      </c>
      <c r="BJ84" s="7">
        <f>VLOOKUP("Омская*",[1]итого!$1:$1048576,COLUMN(AK85),0)</f>
        <v>277884</v>
      </c>
      <c r="BK84" s="7">
        <f>VLOOKUP("Омская*",[1]итого!$1:$1048576,COLUMN(AL85),0)</f>
        <v>280675</v>
      </c>
      <c r="BL84" s="7">
        <f>VLOOKUP("Омская*",[1]итого!$1:$1048576,COLUMN(AM85),0)</f>
        <v>284868</v>
      </c>
      <c r="BM84" s="7">
        <f>VLOOKUP("Омская*",[1]итого!$1:$1048576,COLUMN(AN85),0)</f>
        <v>284723</v>
      </c>
      <c r="BN84" s="7">
        <f>VLOOKUP("Омская*",[1]итого!$1:$1048576,COLUMN(AO85),0)</f>
        <v>281701</v>
      </c>
      <c r="BO84" s="7">
        <f>VLOOKUP("Омская*",[1]итого!$1:$1048576,COLUMN(AP85),0)</f>
        <v>280137</v>
      </c>
      <c r="BP84" s="7">
        <f>VLOOKUP("Омская*",[1]итого!$1:$1048576,COLUMN(AQ85),0)</f>
        <v>281198</v>
      </c>
      <c r="BQ84" s="7">
        <f>VLOOKUP("Омская*",[1]итого!$1:$1048576,COLUMN(AR85),0)</f>
        <v>283987</v>
      </c>
      <c r="BR84" s="7">
        <f>VLOOKUP("Омская*",[1]итого!$1:$1048576,COLUMN(AS85),0)</f>
        <v>286961</v>
      </c>
      <c r="BS84" s="7">
        <f>VLOOKUP("Омская*",[1]итого!$1:$1048576,COLUMN(AT85),0)</f>
        <v>291347</v>
      </c>
      <c r="BT84" s="7">
        <f>VLOOKUP("Омская*",[1]итого!$1:$1048576,COLUMN(AU85),0)</f>
        <v>294399</v>
      </c>
      <c r="BU84" s="7">
        <f>VLOOKUP("Омская*",[1]итого!$1:$1048576,COLUMN(AV85),0)</f>
        <v>297399</v>
      </c>
      <c r="BV84" s="7">
        <f>VLOOKUP("Омская*",[1]итого!$1:$1048576,COLUMN(AW85),0)</f>
        <v>300449</v>
      </c>
      <c r="BW84" s="7">
        <f>VLOOKUP("Омская*",[1]итого!$1:$1048576,COLUMN(AX85),0)</f>
        <v>301827</v>
      </c>
      <c r="BX84" s="7">
        <f>VLOOKUP("Омская*",[1]итого!$1:$1048576,COLUMN(AY85),0)</f>
        <v>305160</v>
      </c>
      <c r="BY84" s="7">
        <f>VLOOKUP("Омская*",[1]итого!$1:$1048576,COLUMN(AZ85),0)</f>
        <v>310913</v>
      </c>
      <c r="BZ84" s="7">
        <f>VLOOKUP("Омская*",[1]итого!$1:$1048576,COLUMN(BA85),0)</f>
        <v>317320</v>
      </c>
      <c r="CA84" s="7">
        <f>VLOOKUP("Омская*",[1]итого!$1:$1048576,COLUMN(BB85),0)</f>
        <v>324233</v>
      </c>
      <c r="CB84" s="7">
        <f>VLOOKUP("Омская*",[1]итого!$1:$1048576,COLUMN(BC85),0)</f>
        <v>332482</v>
      </c>
      <c r="CC84" s="7">
        <f>VLOOKUP("Омская*",[1]итого!$1:$1048576,COLUMN(BD85),0)</f>
        <v>339155</v>
      </c>
      <c r="CD84" s="7">
        <f>VLOOKUP("Омская*",[1]итого!$1:$1048576,COLUMN(BE85),0)</f>
        <v>351368</v>
      </c>
      <c r="CE84" s="7">
        <f>VLOOKUP("Омская*",[1]итого!$1:$1048576,COLUMN(BF85),0)</f>
        <v>361052</v>
      </c>
      <c r="CF84" s="7">
        <f>VLOOKUP("Омская*",[1]итого!$1:$1048576,COLUMN(BG85),0)</f>
        <v>368396</v>
      </c>
      <c r="CG84" s="7">
        <f>VLOOKUP("Омская*",[1]итого!$1:$1048576,COLUMN(BH85),0)</f>
        <v>371647</v>
      </c>
      <c r="CH84" s="7">
        <f>VLOOKUP("Омская*",[1]итого!$1:$1048576,COLUMN(BI85),0)</f>
        <v>370534</v>
      </c>
      <c r="CI84" s="7">
        <f>VLOOKUP("Омская*",[1]итого!$1:$1048576,COLUMN(BJ85),0)</f>
        <v>374278</v>
      </c>
      <c r="CJ84" s="7">
        <f>VLOOKUP("Омская*",[1]итого!$1:$1048576,COLUMN(BK85),0)</f>
        <v>377204</v>
      </c>
      <c r="CK84" s="7">
        <f>VLOOKUP("Омская*",[1]итого!$1:$1048576,COLUMN(BL85),0)</f>
        <v>383473</v>
      </c>
      <c r="CL84" s="7">
        <f>VLOOKUP("Омская*",[1]итого!$1:$1048576,COLUMN(BM85),0)</f>
        <v>388512</v>
      </c>
      <c r="CM84" s="7">
        <f>VLOOKUP("Омская*",[1]итого!$1:$1048576,COLUMN(BN85),0)</f>
        <v>395081</v>
      </c>
      <c r="CN84" s="7">
        <f>VLOOKUP("Омская*",[1]итого!$1:$1048576,COLUMN(BO85),0)</f>
        <v>404824</v>
      </c>
      <c r="CO84" s="7">
        <f>VLOOKUP("Омская*",[1]итого!$1:$1048576,COLUMN(BP85),0)</f>
        <v>406052</v>
      </c>
      <c r="CP84" s="7">
        <f>VLOOKUP("Омская*",[1]итого!$1:$1048576,COLUMN(BQ85),0)</f>
        <v>411624</v>
      </c>
      <c r="CQ84" s="7">
        <f>VLOOKUP("Омская*",[1]итого!$1:$1048576,COLUMN(BR85),0)</f>
        <v>412500</v>
      </c>
      <c r="CR84" s="7">
        <f>VLOOKUP("Омская*",[1]итого!$1:$1048576,COLUMN(BS85),0)</f>
        <v>413545</v>
      </c>
      <c r="CS84" s="7">
        <f>VLOOKUP("Омская*",[1]итого!$1:$1048576,COLUMN(BT85),0)</f>
        <v>395837</v>
      </c>
      <c r="CT84" s="7">
        <f>VLOOKUP("Омская*",[1]итого!$1:$1048576,COLUMN(BU85),0)</f>
        <v>390084</v>
      </c>
      <c r="CU84" s="7">
        <f>VLOOKUP("Омская*",[1]итого!$1:$1048576,COLUMN(BV85),0)</f>
        <v>378209</v>
      </c>
      <c r="CV84" s="7">
        <f>VLOOKUP("Омская*",[1]итого!$1:$1048576,COLUMN(BW85),0)</f>
        <v>376701</v>
      </c>
      <c r="CW84" s="7">
        <f>VLOOKUP("Омская*",[1]итого!$1:$1048576,COLUMN(BX85),0)</f>
        <v>376387</v>
      </c>
      <c r="CX84" s="7">
        <f>VLOOKUP("Омская*",[1]итого!$1:$1048576,COLUMN(BY85),0)</f>
        <v>376185</v>
      </c>
      <c r="CY84" s="7">
        <f>VLOOKUP("Омская*",[1]итого!$1:$1048576,COLUMN(BZ85),0)</f>
        <v>377199</v>
      </c>
      <c r="CZ84" s="7">
        <f>VLOOKUP("Омская*",[1]итого!$1:$1048576,COLUMN(CA85),0)</f>
        <v>375440</v>
      </c>
      <c r="DA84" s="7">
        <f>VLOOKUP("Омская*",[1]итого!$1:$1048576,COLUMN(CB85),0)</f>
        <v>373944</v>
      </c>
      <c r="DB84" s="7">
        <f>VLOOKUP("Омская*",[1]итого!$1:$1048576,COLUMN(CC85),0)</f>
        <v>376970</v>
      </c>
      <c r="DC84" s="7">
        <f>VLOOKUP("Омская*",[1]итого!$1:$1048576,COLUMN(CD85),0)</f>
        <v>378238</v>
      </c>
      <c r="DD84" s="7">
        <f>VLOOKUP("Омская*",[1]итого!$1:$1048576,COLUMN(CE85),0)</f>
        <v>380312</v>
      </c>
      <c r="DE84" s="7">
        <f>VLOOKUP("Омская*",[1]итого!$1:$1048576,COLUMN(CF85),0)</f>
        <v>381385</v>
      </c>
      <c r="DF84" s="7">
        <f>VLOOKUP("Омская*",[1]итого!$1:$1048576,COLUMN(CG85),0)</f>
        <v>383235</v>
      </c>
    </row>
    <row r="85" spans="1:110" x14ac:dyDescent="0.25">
      <c r="A85" s="8" t="s">
        <v>78</v>
      </c>
      <c r="B85" s="7">
        <v>82733.736999999994</v>
      </c>
      <c r="C85" s="7">
        <v>82238.755000000005</v>
      </c>
      <c r="D85" s="7">
        <v>82066.813999999998</v>
      </c>
      <c r="E85" s="7">
        <v>82715.054999999993</v>
      </c>
      <c r="F85" s="7">
        <v>83013.680999999997</v>
      </c>
      <c r="G85" s="7">
        <v>83154.307000000001</v>
      </c>
      <c r="H85" s="7">
        <v>83560.157999999996</v>
      </c>
      <c r="I85" s="7">
        <v>84497.745999999999</v>
      </c>
      <c r="J85" s="7">
        <v>85748.232000000004</v>
      </c>
      <c r="K85" s="7">
        <v>86828.92</v>
      </c>
      <c r="L85" s="7">
        <v>87234.648000000001</v>
      </c>
      <c r="M85" s="7">
        <v>88452.025999999998</v>
      </c>
      <c r="N85" s="7">
        <v>89546.944000000003</v>
      </c>
      <c r="O85" s="7">
        <v>90078.981</v>
      </c>
      <c r="P85" s="7">
        <v>90609.581999999995</v>
      </c>
      <c r="Q85" s="7">
        <v>91924.933999999994</v>
      </c>
      <c r="R85" s="7">
        <v>93065.743000000002</v>
      </c>
      <c r="S85" s="7">
        <v>94712.557000000001</v>
      </c>
      <c r="T85" s="7">
        <v>96299.028000000006</v>
      </c>
      <c r="U85" s="7">
        <v>98158.323000000004</v>
      </c>
      <c r="V85" s="7">
        <v>100497.136</v>
      </c>
      <c r="W85" s="7">
        <v>102766.12699999999</v>
      </c>
      <c r="X85" s="7">
        <v>103494.98</v>
      </c>
      <c r="Y85" s="7">
        <v>105559.423</v>
      </c>
      <c r="Z85" s="7">
        <v>106694.48699999999</v>
      </c>
      <c r="AA85" s="7">
        <f>VLOOKUP("*Томская*",[1]итого!$1:$1048576,COLUMN(B86),0)</f>
        <v>107498</v>
      </c>
      <c r="AB85" s="7">
        <f>VLOOKUP("*Томская*",[1]итого!$1:$1048576,COLUMN(C86),0)</f>
        <v>108482</v>
      </c>
      <c r="AC85" s="7">
        <f>VLOOKUP("*Томская*",[1]итого!$1:$1048576,COLUMN(D86),0)</f>
        <v>110038</v>
      </c>
      <c r="AD85" s="7">
        <f>VLOOKUP("*Томская*",[1]итого!$1:$1048576,COLUMN(E86),0)</f>
        <v>111829</v>
      </c>
      <c r="AE85" s="7">
        <f>VLOOKUP("*Томская*",[1]итого!$1:$1048576,COLUMN(F86),0)</f>
        <v>113464</v>
      </c>
      <c r="AF85" s="7">
        <f>VLOOKUP("*Томская*",[1]итого!$1:$1048576,COLUMN(G86),0)</f>
        <v>114801</v>
      </c>
      <c r="AG85" s="7">
        <f>VLOOKUP("*Томская*",[1]итого!$1:$1048576,COLUMN(H86),0)</f>
        <v>115996</v>
      </c>
      <c r="AH85" s="7">
        <f>VLOOKUP("*Томская*",[1]итого!$1:$1048576,COLUMN(I86),0)</f>
        <v>118024</v>
      </c>
      <c r="AI85" s="7">
        <f>VLOOKUP("*Томская*",[1]итого!$1:$1048576,COLUMN(J86),0)</f>
        <v>119711</v>
      </c>
      <c r="AJ85" s="7">
        <f>VLOOKUP("*Томская*",[1]итого!$1:$1048576,COLUMN(K86),0)</f>
        <v>119899</v>
      </c>
      <c r="AK85" s="7">
        <f>VLOOKUP("*Томская*",[1]итого!$1:$1048576,COLUMN(L86),0)</f>
        <v>121341</v>
      </c>
      <c r="AL85" s="7">
        <f>VLOOKUP("*Томская*",[1]итого!$1:$1048576,COLUMN(M86),0)</f>
        <v>122538</v>
      </c>
      <c r="AM85" s="7">
        <f>VLOOKUP("*Томская*",[1]итого!$1:$1048576,COLUMN(N86),0)</f>
        <v>123370</v>
      </c>
      <c r="AN85" s="7">
        <f>VLOOKUP("*Томская*",[1]итого!$1:$1048576,COLUMN(O86),0)</f>
        <v>124306</v>
      </c>
      <c r="AO85" s="7">
        <f>VLOOKUP("*Томская*",[1]итого!$1:$1048576,COLUMN(P86),0)</f>
        <v>126341</v>
      </c>
      <c r="AP85" s="7">
        <f>VLOOKUP("*Томская*",[1]итого!$1:$1048576,COLUMN(Q86),0)</f>
        <v>125892</v>
      </c>
      <c r="AQ85" s="7">
        <f>VLOOKUP("*Томская*",[1]итого!$1:$1048576,COLUMN(R86),0)</f>
        <v>126459</v>
      </c>
      <c r="AR85" s="7">
        <f>VLOOKUP("*Томская*",[1]итого!$1:$1048576,COLUMN(S86),0)</f>
        <v>127589</v>
      </c>
      <c r="AS85" s="7">
        <f>VLOOKUP("*Томская*",[1]итого!$1:$1048576,COLUMN(T86),0)</f>
        <v>129657</v>
      </c>
      <c r="AT85" s="7">
        <f>VLOOKUP("*Томская*",[1]итого!$1:$1048576,COLUMN(U86),0)</f>
        <v>132431</v>
      </c>
      <c r="AU85" s="7">
        <f>VLOOKUP("*Томская*",[1]итого!$1:$1048576,COLUMN(V86),0)</f>
        <v>135066</v>
      </c>
      <c r="AV85" s="7">
        <f>VLOOKUP("*Томская*",[1]итого!$1:$1048576,COLUMN(W86),0)</f>
        <v>137731</v>
      </c>
      <c r="AW85" s="7">
        <f>VLOOKUP("*Томская*",[1]итого!$1:$1048576,COLUMN(X86),0)</f>
        <v>138277</v>
      </c>
      <c r="AX85" s="7">
        <f>VLOOKUP("*Томская*",[1]итого!$1:$1048576,COLUMN(Y86),0)</f>
        <v>139390</v>
      </c>
      <c r="AY85" s="7">
        <f>VLOOKUP("*Томская*",[1]итого!$1:$1048576,COLUMN(Z86),0)</f>
        <v>140024</v>
      </c>
      <c r="AZ85" s="7">
        <f>VLOOKUP("*Томская*",[1]итого!$1:$1048576,COLUMN(AA86),0)</f>
        <v>141843</v>
      </c>
      <c r="BA85" s="7">
        <f>VLOOKUP("*Томская*",[1]итого!$1:$1048576,COLUMN(AB86),0)</f>
        <v>144388</v>
      </c>
      <c r="BB85" s="7">
        <f>VLOOKUP("*Томская*",[1]итого!$1:$1048576,COLUMN(AC86),0)</f>
        <v>147270</v>
      </c>
      <c r="BC85" s="7">
        <f>VLOOKUP("*Томская*",[1]итого!$1:$1048576,COLUMN(AD86),0)</f>
        <v>150296</v>
      </c>
      <c r="BD85" s="7">
        <f>VLOOKUP("*Томская*",[1]итого!$1:$1048576,COLUMN(AE86),0)</f>
        <v>154157</v>
      </c>
      <c r="BE85" s="7">
        <f>VLOOKUP("*Томская*",[1]итого!$1:$1048576,COLUMN(AF86),0)</f>
        <v>157067</v>
      </c>
      <c r="BF85" s="7">
        <f>VLOOKUP("*Томская*",[1]итого!$1:$1048576,COLUMN(AG86),0)</f>
        <v>160324</v>
      </c>
      <c r="BG85" s="7">
        <f>VLOOKUP("*Томская*",[1]итого!$1:$1048576,COLUMN(AH86),0)</f>
        <v>162900</v>
      </c>
      <c r="BH85" s="7">
        <f>VLOOKUP("*Томская*",[1]итого!$1:$1048576,COLUMN(AI86),0)</f>
        <v>164806</v>
      </c>
      <c r="BI85" s="7">
        <f>VLOOKUP("*Томская*",[1]итого!$1:$1048576,COLUMN(AJ86),0)</f>
        <v>166062</v>
      </c>
      <c r="BJ85" s="7">
        <f>VLOOKUP("*Томская*",[1]итого!$1:$1048576,COLUMN(AK86),0)</f>
        <v>168678</v>
      </c>
      <c r="BK85" s="7">
        <f>VLOOKUP("*Томская*",[1]итого!$1:$1048576,COLUMN(AL86),0)</f>
        <v>170064</v>
      </c>
      <c r="BL85" s="7">
        <f>VLOOKUP("*Томская*",[1]итого!$1:$1048576,COLUMN(AM86),0)</f>
        <v>172590</v>
      </c>
      <c r="BM85" s="7">
        <f>VLOOKUP("*Томская*",[1]итого!$1:$1048576,COLUMN(AN86),0)</f>
        <v>172837</v>
      </c>
      <c r="BN85" s="7">
        <f>VLOOKUP("*Томская*",[1]итого!$1:$1048576,COLUMN(AO86),0)</f>
        <v>171318</v>
      </c>
      <c r="BO85" s="7">
        <f>VLOOKUP("*Томская*",[1]итого!$1:$1048576,COLUMN(AP86),0)</f>
        <v>170926</v>
      </c>
      <c r="BP85" s="7">
        <f>VLOOKUP("*Томская*",[1]итого!$1:$1048576,COLUMN(AQ86),0)</f>
        <v>171797</v>
      </c>
      <c r="BQ85" s="7">
        <f>VLOOKUP("*Томская*",[1]итого!$1:$1048576,COLUMN(AR86),0)</f>
        <v>173262</v>
      </c>
      <c r="BR85" s="7">
        <f>VLOOKUP("*Томская*",[1]итого!$1:$1048576,COLUMN(AS86),0)</f>
        <v>175377</v>
      </c>
      <c r="BS85" s="7">
        <f>VLOOKUP("*Томская*",[1]итого!$1:$1048576,COLUMN(AT86),0)</f>
        <v>178376</v>
      </c>
      <c r="BT85" s="7">
        <f>VLOOKUP("*Томская*",[1]итого!$1:$1048576,COLUMN(AU86),0)</f>
        <v>180484</v>
      </c>
      <c r="BU85" s="7">
        <f>VLOOKUP("*Томская*",[1]итого!$1:$1048576,COLUMN(AV86),0)</f>
        <v>182419</v>
      </c>
      <c r="BV85" s="7">
        <f>VLOOKUP("*Томская*",[1]итого!$1:$1048576,COLUMN(AW86),0)</f>
        <v>183514</v>
      </c>
      <c r="BW85" s="7">
        <f>VLOOKUP("*Томская*",[1]итого!$1:$1048576,COLUMN(AX86),0)</f>
        <v>184447</v>
      </c>
      <c r="BX85" s="7">
        <f>VLOOKUP("*Томская*",[1]итого!$1:$1048576,COLUMN(AY86),0)</f>
        <v>186073</v>
      </c>
      <c r="BY85" s="7">
        <f>VLOOKUP("*Томская*",[1]итого!$1:$1048576,COLUMN(AZ86),0)</f>
        <v>189495</v>
      </c>
      <c r="BZ85" s="7">
        <f>VLOOKUP("*Томская*",[1]итого!$1:$1048576,COLUMN(BA86),0)</f>
        <v>192548</v>
      </c>
      <c r="CA85" s="7">
        <f>VLOOKUP("*Томская*",[1]итого!$1:$1048576,COLUMN(BB86),0)</f>
        <v>196579</v>
      </c>
      <c r="CB85" s="7">
        <f>VLOOKUP("*Томская*",[1]итого!$1:$1048576,COLUMN(BC86),0)</f>
        <v>201042</v>
      </c>
      <c r="CC85" s="7">
        <f>VLOOKUP("*Томская*",[1]итого!$1:$1048576,COLUMN(BD86),0)</f>
        <v>204688</v>
      </c>
      <c r="CD85" s="7">
        <f>VLOOKUP("*Томская*",[1]итого!$1:$1048576,COLUMN(BE86),0)</f>
        <v>211799</v>
      </c>
      <c r="CE85" s="7">
        <f>VLOOKUP("*Томская*",[1]итого!$1:$1048576,COLUMN(BF86),0)</f>
        <v>216822</v>
      </c>
      <c r="CF85" s="7">
        <f>VLOOKUP("*Томская*",[1]итого!$1:$1048576,COLUMN(BG86),0)</f>
        <v>221717</v>
      </c>
      <c r="CG85" s="7">
        <f>VLOOKUP("*Томская*",[1]итого!$1:$1048576,COLUMN(BH86),0)</f>
        <v>224239</v>
      </c>
      <c r="CH85" s="7">
        <f>VLOOKUP("*Томская*",[1]итого!$1:$1048576,COLUMN(BI86),0)</f>
        <v>223538</v>
      </c>
      <c r="CI85" s="7">
        <f>VLOOKUP("*Томская*",[1]итого!$1:$1048576,COLUMN(BJ86),0)</f>
        <v>225133</v>
      </c>
      <c r="CJ85" s="7">
        <f>VLOOKUP("*Томская*",[1]итого!$1:$1048576,COLUMN(BK86),0)</f>
        <v>226406</v>
      </c>
      <c r="CK85" s="7">
        <f>VLOOKUP("*Томская*",[1]итого!$1:$1048576,COLUMN(BL86),0)</f>
        <v>230038</v>
      </c>
      <c r="CL85" s="7">
        <f>VLOOKUP("*Томская*",[1]итого!$1:$1048576,COLUMN(BM86),0)</f>
        <v>232178</v>
      </c>
      <c r="CM85" s="7">
        <f>VLOOKUP("*Томская*",[1]итого!$1:$1048576,COLUMN(BN86),0)</f>
        <v>234422</v>
      </c>
      <c r="CN85" s="7">
        <f>VLOOKUP("*Томская*",[1]итого!$1:$1048576,COLUMN(BO86),0)</f>
        <v>240121</v>
      </c>
      <c r="CO85" s="7">
        <f>VLOOKUP("*Томская*",[1]итого!$1:$1048576,COLUMN(BP86),0)</f>
        <v>240759</v>
      </c>
      <c r="CP85" s="7">
        <f>VLOOKUP("*Томская*",[1]итого!$1:$1048576,COLUMN(BQ86),0)</f>
        <v>243232</v>
      </c>
      <c r="CQ85" s="7">
        <f>VLOOKUP("*Томская*",[1]итого!$1:$1048576,COLUMN(BR86),0)</f>
        <v>243660</v>
      </c>
      <c r="CR85" s="7">
        <f>VLOOKUP("*Томская*",[1]итого!$1:$1048576,COLUMN(BS86),0)</f>
        <v>242289</v>
      </c>
      <c r="CS85" s="7">
        <f>VLOOKUP("*Томская*",[1]итого!$1:$1048576,COLUMN(BT86),0)</f>
        <v>232915</v>
      </c>
      <c r="CT85" s="7">
        <f>VLOOKUP("*Томская*",[1]итого!$1:$1048576,COLUMN(BU86),0)</f>
        <v>228404</v>
      </c>
      <c r="CU85" s="7">
        <f>VLOOKUP("*Томская*",[1]итого!$1:$1048576,COLUMN(BV86),0)</f>
        <v>223754</v>
      </c>
      <c r="CV85" s="7">
        <f>VLOOKUP("*Томская*",[1]итого!$1:$1048576,COLUMN(BW86),0)</f>
        <v>222620</v>
      </c>
      <c r="CW85" s="7">
        <f>VLOOKUP("*Томская*",[1]итого!$1:$1048576,COLUMN(BX86),0)</f>
        <v>222247</v>
      </c>
      <c r="CX85" s="7">
        <f>VLOOKUP("*Томская*",[1]итого!$1:$1048576,COLUMN(BY86),0)</f>
        <v>222088</v>
      </c>
      <c r="CY85" s="7">
        <f>VLOOKUP("*Томская*",[1]итого!$1:$1048576,COLUMN(BZ86),0)</f>
        <v>222868</v>
      </c>
      <c r="CZ85" s="7">
        <f>VLOOKUP("*Томская*",[1]итого!$1:$1048576,COLUMN(CA86),0)</f>
        <v>222749</v>
      </c>
      <c r="DA85" s="7">
        <f>VLOOKUP("*Томская*",[1]итого!$1:$1048576,COLUMN(CB86),0)</f>
        <v>222876</v>
      </c>
      <c r="DB85" s="7">
        <f>VLOOKUP("*Томская*",[1]итого!$1:$1048576,COLUMN(CC86),0)</f>
        <v>225010</v>
      </c>
      <c r="DC85" s="7">
        <f>VLOOKUP("*Томская*",[1]итого!$1:$1048576,COLUMN(CD86),0)</f>
        <v>225845</v>
      </c>
      <c r="DD85" s="7">
        <f>VLOOKUP("*Томская*",[1]итого!$1:$1048576,COLUMN(CE86),0)</f>
        <v>227049</v>
      </c>
      <c r="DE85" s="7">
        <f>VLOOKUP("*Томская*",[1]итого!$1:$1048576,COLUMN(CF86),0)</f>
        <v>227685</v>
      </c>
      <c r="DF85" s="7">
        <f>VLOOKUP("*Томская*",[1]итого!$1:$1048576,COLUMN(CG86),0)</f>
        <v>227693</v>
      </c>
    </row>
    <row r="86" spans="1:110" ht="31.5" x14ac:dyDescent="0.25">
      <c r="A86" s="6" t="s">
        <v>79</v>
      </c>
      <c r="B86" s="7">
        <v>704676.451</v>
      </c>
      <c r="C86" s="7">
        <v>702304.88600000006</v>
      </c>
      <c r="D86" s="7">
        <v>702646.85600000003</v>
      </c>
      <c r="E86" s="7">
        <v>707248.11399999994</v>
      </c>
      <c r="F86" s="7">
        <v>712420.30599999998</v>
      </c>
      <c r="G86" s="7">
        <v>714595.23499999999</v>
      </c>
      <c r="H86" s="7">
        <v>721317.45299999998</v>
      </c>
      <c r="I86" s="7">
        <v>731047.98199999996</v>
      </c>
      <c r="J86" s="7">
        <v>743371.74399999995</v>
      </c>
      <c r="K86" s="7">
        <v>753245.26100000006</v>
      </c>
      <c r="L86" s="7">
        <v>759736.31799999997</v>
      </c>
      <c r="M86" s="7">
        <v>770143.77</v>
      </c>
      <c r="N86" s="7">
        <v>779256.07</v>
      </c>
      <c r="O86" s="7">
        <v>784414.90500000003</v>
      </c>
      <c r="P86" s="7">
        <v>788677.42</v>
      </c>
      <c r="Q86" s="7">
        <v>801522.96299999999</v>
      </c>
      <c r="R86" s="7">
        <v>813563.147</v>
      </c>
      <c r="S86" s="7">
        <v>829055.48</v>
      </c>
      <c r="T86" s="7">
        <v>845964.91700000002</v>
      </c>
      <c r="U86" s="7">
        <v>865305.79200000002</v>
      </c>
      <c r="V86" s="7">
        <v>886830.54599999997</v>
      </c>
      <c r="W86" s="7">
        <v>904785.89899999998</v>
      </c>
      <c r="X86" s="7">
        <v>919464.40500000003</v>
      </c>
      <c r="Y86" s="7">
        <v>938457.55599999998</v>
      </c>
      <c r="Z86" s="7">
        <v>938305.58</v>
      </c>
      <c r="AA86" s="7">
        <f>VLOOKUP("*Дальневосточный*",[1]итого!$1:$1048576,COLUMN(B87),0)</f>
        <v>946159</v>
      </c>
      <c r="AB86" s="7">
        <f>VLOOKUP("*Дальневосточный*",[1]итого!$1:$1048576,COLUMN(C87),0)</f>
        <v>955456</v>
      </c>
      <c r="AC86" s="7">
        <f>VLOOKUP("*Дальневосточный*",[1]итого!$1:$1048576,COLUMN(D87),0)</f>
        <v>970902</v>
      </c>
      <c r="AD86" s="7">
        <f>VLOOKUP("*Дальневосточный*",[1]итого!$1:$1048576,COLUMN(E87),0)</f>
        <v>988737</v>
      </c>
      <c r="AE86" s="7">
        <f>VLOOKUP("*Дальневосточный*",[1]итого!$1:$1048576,COLUMN(F87),0)</f>
        <v>1003981</v>
      </c>
      <c r="AF86" s="7">
        <f>VLOOKUP("*Дальневосточный*",[1]итого!$1:$1048576,COLUMN(G87),0)</f>
        <v>1018679</v>
      </c>
      <c r="AG86" s="7">
        <f>VLOOKUP("*Дальневосточный*",[1]итого!$1:$1048576,COLUMN(H87),0)</f>
        <v>1034759</v>
      </c>
      <c r="AH86" s="7">
        <f>VLOOKUP("*Дальневосточный*",[1]итого!$1:$1048576,COLUMN(I87),0)</f>
        <v>1054467</v>
      </c>
      <c r="AI86" s="7">
        <f>VLOOKUP("*Дальневосточный*",[1]итого!$1:$1048576,COLUMN(J87),0)</f>
        <v>1072872</v>
      </c>
      <c r="AJ86" s="7">
        <f>VLOOKUP("*Дальневосточный*",[1]итого!$1:$1048576,COLUMN(K87),0)</f>
        <v>1082570</v>
      </c>
      <c r="AK86" s="7">
        <f>VLOOKUP("*Дальневосточный*",[1]итого!$1:$1048576,COLUMN(L87),0)</f>
        <v>1094945</v>
      </c>
      <c r="AL86" s="7">
        <f>VLOOKUP("*Дальневосточный*",[1]итого!$1:$1048576,COLUMN(M87),0)</f>
        <v>1103104</v>
      </c>
      <c r="AM86" s="7">
        <f>VLOOKUP("*Дальневосточный*",[1]итого!$1:$1048576,COLUMN(N87),0)</f>
        <v>1112176</v>
      </c>
      <c r="AN86" s="7">
        <f>VLOOKUP("*Дальневосточный*",[1]итого!$1:$1048576,COLUMN(O87),0)</f>
        <v>1128155</v>
      </c>
      <c r="AO86" s="7">
        <f>VLOOKUP("*Дальневосточный*",[1]итого!$1:$1048576,COLUMN(P87),0)</f>
        <v>1148265</v>
      </c>
      <c r="AP86" s="7">
        <f>VLOOKUP("*Дальневосточный*",[1]итого!$1:$1048576,COLUMN(Q87),0)</f>
        <v>1148674</v>
      </c>
      <c r="AQ86" s="7">
        <f>VLOOKUP("*Дальневосточный*",[1]итого!$1:$1048576,COLUMN(R87),0)</f>
        <v>1153744</v>
      </c>
      <c r="AR86" s="7">
        <f>VLOOKUP("*Дальневосточный*",[1]итого!$1:$1048576,COLUMN(S87),0)</f>
        <v>1164714</v>
      </c>
      <c r="AS86" s="7">
        <f>VLOOKUP("*Дальневосточный*",[1]итого!$1:$1048576,COLUMN(T87),0)</f>
        <v>1183982</v>
      </c>
      <c r="AT86" s="7">
        <f>VLOOKUP("*Дальневосточный*",[1]итого!$1:$1048576,COLUMN(U87),0)</f>
        <v>1208890</v>
      </c>
      <c r="AU86" s="7">
        <f>VLOOKUP("*Дальневосточный*",[1]итого!$1:$1048576,COLUMN(V87),0)</f>
        <v>1231693</v>
      </c>
      <c r="AV86" s="7">
        <f>VLOOKUP("*Дальневосточный*",[1]итого!$1:$1048576,COLUMN(W87),0)</f>
        <v>1253858</v>
      </c>
      <c r="AW86" s="7">
        <f>VLOOKUP("*Дальневосточный*",[1]итого!$1:$1048576,COLUMN(X87),0)</f>
        <v>1259688</v>
      </c>
      <c r="AX86" s="7">
        <f>VLOOKUP("*Дальневосточный*",[1]итого!$1:$1048576,COLUMN(Y87),0)</f>
        <v>1270858</v>
      </c>
      <c r="AY86" s="7">
        <f>VLOOKUP("*Дальневосточный*",[1]итого!$1:$1048576,COLUMN(Z87),0)</f>
        <v>1282596</v>
      </c>
      <c r="AZ86" s="7">
        <f>VLOOKUP("*Дальневосточный*",[1]итого!$1:$1048576,COLUMN(AA87),0)</f>
        <v>1302593</v>
      </c>
      <c r="BA86" s="7">
        <f>VLOOKUP("*Дальневосточный*",[1]итого!$1:$1048576,COLUMN(AB87),0)</f>
        <v>1333379</v>
      </c>
      <c r="BB86" s="7">
        <f>VLOOKUP("*Дальневосточный*",[1]итого!$1:$1048576,COLUMN(AC87),0)</f>
        <v>1364259</v>
      </c>
      <c r="BC86" s="7">
        <f>VLOOKUP("*Дальневосточный*",[1]итого!$1:$1048576,COLUMN(AD87),0)</f>
        <v>1395422</v>
      </c>
      <c r="BD86" s="7">
        <f>VLOOKUP("*Дальневосточный*",[1]итого!$1:$1048576,COLUMN(AE87),0)</f>
        <v>1432775</v>
      </c>
      <c r="BE86" s="7">
        <f>VLOOKUP("*Дальневосточный*",[1]итого!$1:$1048576,COLUMN(AF87),0)</f>
        <v>1465994</v>
      </c>
      <c r="BF86" s="7">
        <f>VLOOKUP("*Дальневосточный*",[1]итого!$1:$1048576,COLUMN(AG87),0)</f>
        <v>1500529</v>
      </c>
      <c r="BG86" s="7">
        <f>VLOOKUP("*Дальневосточный*",[1]итого!$1:$1048576,COLUMN(AH87),0)</f>
        <v>1531455</v>
      </c>
      <c r="BH86" s="7">
        <f>VLOOKUP("*Дальневосточный*",[1]итого!$1:$1048576,COLUMN(AI87),0)</f>
        <v>1555651</v>
      </c>
      <c r="BI86" s="7">
        <f>VLOOKUP("*Дальневосточный*",[1]итого!$1:$1048576,COLUMN(AJ87),0)</f>
        <v>1564525</v>
      </c>
      <c r="BJ86" s="7">
        <f>VLOOKUP("*Дальневосточный*",[1]итого!$1:$1048576,COLUMN(AK87),0)</f>
        <v>1583934</v>
      </c>
      <c r="BK86" s="7">
        <f>VLOOKUP("*Дальневосточный*",[1]итого!$1:$1048576,COLUMN(AL87),0)</f>
        <v>1602290</v>
      </c>
      <c r="BL86" s="7">
        <f>VLOOKUP("*Дальневосточный*",[1]итого!$1:$1048576,COLUMN(AM87),0)</f>
        <v>1629249</v>
      </c>
      <c r="BM86" s="7">
        <f>VLOOKUP("*Дальневосточный*",[1]итого!$1:$1048576,COLUMN(AN87),0)</f>
        <v>1641203</v>
      </c>
      <c r="BN86" s="7">
        <f>VLOOKUP("*Дальневосточный*",[1]итого!$1:$1048576,COLUMN(AO87),0)</f>
        <v>1636164</v>
      </c>
      <c r="BO86" s="7">
        <f>VLOOKUP("*Дальневосточный*",[1]итого!$1:$1048576,COLUMN(AP87),0)</f>
        <v>1635148</v>
      </c>
      <c r="BP86" s="7">
        <f>VLOOKUP("*Дальневосточный*",[1]итого!$1:$1048576,COLUMN(AQ87),0)</f>
        <v>1645217</v>
      </c>
      <c r="BQ86" s="7">
        <f>VLOOKUP("*Дальневосточный*",[1]итого!$1:$1048576,COLUMN(AR87),0)</f>
        <v>1666217</v>
      </c>
      <c r="BR86" s="7">
        <f>VLOOKUP("*Дальневосточный*",[1]итого!$1:$1048576,COLUMN(AS87),0)</f>
        <v>1688632</v>
      </c>
      <c r="BS86" s="7">
        <f>VLOOKUP("*Дальневосточный*",[1]итого!$1:$1048576,COLUMN(AT87),0)</f>
        <v>1720927</v>
      </c>
      <c r="BT86" s="7">
        <f>VLOOKUP("*Дальневосточный*",[1]итого!$1:$1048576,COLUMN(AU87),0)</f>
        <v>1744141</v>
      </c>
      <c r="BU86" s="7">
        <f>VLOOKUP("*Дальневосточный*",[1]итого!$1:$1048576,COLUMN(AV87),0)</f>
        <v>1767370</v>
      </c>
      <c r="BV86" s="7">
        <f>VLOOKUP("*Дальневосточный*",[1]итого!$1:$1048576,COLUMN(AW87),0)</f>
        <v>1789912</v>
      </c>
      <c r="BW86" s="7">
        <f>VLOOKUP("*Дальневосточный*",[1]итого!$1:$1048576,COLUMN(AX87),0)</f>
        <v>1801124</v>
      </c>
      <c r="BX86" s="7">
        <f>VLOOKUP("*Дальневосточный*",[1]итого!$1:$1048576,COLUMN(AY87),0)</f>
        <v>1821695</v>
      </c>
      <c r="BY86" s="7">
        <f>VLOOKUP("*Дальневосточный*",[1]итого!$1:$1048576,COLUMN(AZ87),0)</f>
        <v>1857804</v>
      </c>
      <c r="BZ86" s="7">
        <f>VLOOKUP("*Дальневосточный*",[1]итого!$1:$1048576,COLUMN(BA87),0)</f>
        <v>1890285</v>
      </c>
      <c r="CA86" s="7">
        <f>VLOOKUP("*Дальневосточный*",[1]итого!$1:$1048576,COLUMN(BB87),0)</f>
        <v>1931260</v>
      </c>
      <c r="CB86" s="7">
        <f>VLOOKUP("*Дальневосточный*",[1]итого!$1:$1048576,COLUMN(BC87),0)</f>
        <v>1976844</v>
      </c>
      <c r="CC86" s="7">
        <f>VLOOKUP("*Дальневосточный*",[1]итого!$1:$1048576,COLUMN(BD87),0)</f>
        <v>2015826</v>
      </c>
      <c r="CD86" s="7">
        <f>VLOOKUP("*Дальневосточный*",[1]итого!$1:$1048576,COLUMN(BE87),0)</f>
        <v>2079052</v>
      </c>
      <c r="CE86" s="7">
        <f>VLOOKUP("*Дальневосточный*",[1]итого!$1:$1048576,COLUMN(BF87),0)</f>
        <v>2137478</v>
      </c>
      <c r="CF86" s="7">
        <f>VLOOKUP("*Дальневосточный*",[1]итого!$1:$1048576,COLUMN(BG87),0)</f>
        <v>2182116</v>
      </c>
      <c r="CG86" s="7">
        <f>VLOOKUP("*Дальневосточный*",[1]итого!$1:$1048576,COLUMN(BH87),0)</f>
        <v>2215381</v>
      </c>
      <c r="CH86" s="7">
        <f>VLOOKUP("*Дальневосточный*",[1]итого!$1:$1048576,COLUMN(BI87),0)</f>
        <v>2215553</v>
      </c>
      <c r="CI86" s="7">
        <f>VLOOKUP("*Дальневосточный*",[1]итого!$1:$1048576,COLUMN(BJ87),0)</f>
        <v>2233345</v>
      </c>
      <c r="CJ86" s="7">
        <f>VLOOKUP("*Дальневосточный*",[1]итого!$1:$1048576,COLUMN(BK87),0)</f>
        <v>2250655</v>
      </c>
      <c r="CK86" s="7">
        <f>VLOOKUP("*Дальневосточный*",[1]итого!$1:$1048576,COLUMN(BL87),0)</f>
        <v>2285108</v>
      </c>
      <c r="CL86" s="7">
        <f>VLOOKUP("*Дальневосточный*",[1]итого!$1:$1048576,COLUMN(BM87),0)</f>
        <v>2315928</v>
      </c>
      <c r="CM86" s="7">
        <f>VLOOKUP("*Дальневосточный*",[1]итого!$1:$1048576,COLUMN(BN87),0)</f>
        <v>2349609</v>
      </c>
      <c r="CN86" s="7">
        <f>VLOOKUP("*Дальневосточный*",[1]итого!$1:$1048576,COLUMN(BO87),0)</f>
        <v>2403016</v>
      </c>
      <c r="CO86" s="7">
        <f>VLOOKUP("*Дальневосточный*",[1]итого!$1:$1048576,COLUMN(BP87),0)</f>
        <v>2416367</v>
      </c>
      <c r="CP86" s="7">
        <f>VLOOKUP("*Дальневосточный*",[1]итого!$1:$1048576,COLUMN(BQ87),0)</f>
        <v>2450093</v>
      </c>
      <c r="CQ86" s="7">
        <f>VLOOKUP("*Дальневосточный*",[1]итого!$1:$1048576,COLUMN(BR87),0)</f>
        <v>2461977</v>
      </c>
      <c r="CR86" s="7">
        <f>VLOOKUP("*Дальневосточный*",[1]итого!$1:$1048576,COLUMN(BS87),0)</f>
        <v>2459685</v>
      </c>
      <c r="CS86" s="7">
        <f>VLOOKUP("*Дальневосточный*",[1]итого!$1:$1048576,COLUMN(BT87),0)</f>
        <v>2398716</v>
      </c>
      <c r="CT86" s="7">
        <f>VLOOKUP("*Дальневосточный*",[1]итого!$1:$1048576,COLUMN(BU87),0)</f>
        <v>2367146</v>
      </c>
      <c r="CU86" s="7">
        <f>VLOOKUP("*Дальневосточный*",[1]итого!$1:$1048576,COLUMN(BV87),0)</f>
        <v>2323932</v>
      </c>
      <c r="CV86" s="7">
        <f>VLOOKUP("*Дальневосточный*",[1]итого!$1:$1048576,COLUMN(BW87),0)</f>
        <v>2320384</v>
      </c>
      <c r="CW86" s="7">
        <f>VLOOKUP("*Дальневосточный*",[1]итого!$1:$1048576,COLUMN(BX87),0)</f>
        <v>2323206</v>
      </c>
      <c r="CX86" s="7">
        <f>VLOOKUP("*Дальневосточный*",[1]итого!$1:$1048576,COLUMN(BY87),0)</f>
        <v>2328369</v>
      </c>
      <c r="CY86" s="7">
        <f>VLOOKUP("*Дальневосточный*",[1]итого!$1:$1048576,COLUMN(BZ87),0)</f>
        <v>2341241</v>
      </c>
      <c r="CZ86" s="7">
        <f>VLOOKUP("*Дальневосточный*",[1]итого!$1:$1048576,COLUMN(CA87),0)</f>
        <v>2346543</v>
      </c>
      <c r="DA86" s="7">
        <f>VLOOKUP("*Дальневосточный*",[1]итого!$1:$1048576,COLUMN(CB87),0)</f>
        <v>2336658</v>
      </c>
      <c r="DB86" s="7">
        <f>VLOOKUP("*Дальневосточный*",[1]итого!$1:$1048576,COLUMN(CC87),0)</f>
        <v>2363695</v>
      </c>
      <c r="DC86" s="7">
        <f>VLOOKUP("*Дальневосточный*",[1]итого!$1:$1048576,COLUMN(CD87),0)</f>
        <v>2377758</v>
      </c>
      <c r="DD86" s="7">
        <f>VLOOKUP("*Дальневосточный*",[1]итого!$1:$1048576,COLUMN(CE87),0)</f>
        <v>2397836</v>
      </c>
      <c r="DE86" s="7">
        <f>VLOOKUP("*Дальневосточный*",[1]итого!$1:$1048576,COLUMN(CF87),0)</f>
        <v>2405770</v>
      </c>
      <c r="DF86" s="7">
        <f>VLOOKUP("*Дальневосточный*",[1]итого!$1:$1048576,COLUMN(CG87),0)</f>
        <v>2406852</v>
      </c>
    </row>
    <row r="87" spans="1:110" x14ac:dyDescent="0.25">
      <c r="A87" s="8" t="s">
        <v>80</v>
      </c>
      <c r="B87" s="7">
        <v>72107.894</v>
      </c>
      <c r="C87" s="7">
        <v>71755.766000000003</v>
      </c>
      <c r="D87" s="7">
        <v>71391.373000000007</v>
      </c>
      <c r="E87" s="7">
        <v>71568.879000000001</v>
      </c>
      <c r="F87" s="7">
        <v>71982.054000000004</v>
      </c>
      <c r="G87" s="7">
        <v>72351.884000000005</v>
      </c>
      <c r="H87" s="7">
        <v>71963.553</v>
      </c>
      <c r="I87" s="7">
        <v>72585.207999999999</v>
      </c>
      <c r="J87" s="7">
        <v>73426.573999999993</v>
      </c>
      <c r="K87" s="7">
        <v>73889.827999999994</v>
      </c>
      <c r="L87" s="7">
        <v>74137.724000000002</v>
      </c>
      <c r="M87" s="7">
        <v>74598.168000000005</v>
      </c>
      <c r="N87" s="7">
        <v>74894.452999999994</v>
      </c>
      <c r="O87" s="7">
        <v>74898.773000000001</v>
      </c>
      <c r="P87" s="7">
        <v>74882.773000000001</v>
      </c>
      <c r="Q87" s="7">
        <v>75557.955000000002</v>
      </c>
      <c r="R87" s="7">
        <v>75678.888999999996</v>
      </c>
      <c r="S87" s="7">
        <v>76831.241999999998</v>
      </c>
      <c r="T87" s="7">
        <v>77997.259000000005</v>
      </c>
      <c r="U87" s="7">
        <v>79303.202999999994</v>
      </c>
      <c r="V87" s="7">
        <v>80809.084000000003</v>
      </c>
      <c r="W87" s="7">
        <v>81780.251999999993</v>
      </c>
      <c r="X87" s="7">
        <v>82998.942999999999</v>
      </c>
      <c r="Y87" s="7">
        <v>84449.994000000006</v>
      </c>
      <c r="Z87" s="7">
        <v>84943.452999999994</v>
      </c>
      <c r="AA87" s="7">
        <f>VLOOKUP("*Бурятия*",[1]итого!$1:$1048576,COLUMN(B88),0)</f>
        <v>85494</v>
      </c>
      <c r="AB87" s="7">
        <f>VLOOKUP("*Бурятия*",[1]итого!$1:$1048576,COLUMN(C88),0)</f>
        <v>85776</v>
      </c>
      <c r="AC87" s="7">
        <f>VLOOKUP("*Бурятия*",[1]итого!$1:$1048576,COLUMN(D88),0)</f>
        <v>86815</v>
      </c>
      <c r="AD87" s="7">
        <f>VLOOKUP("*Бурятия*",[1]итого!$1:$1048576,COLUMN(E88),0)</f>
        <v>88389</v>
      </c>
      <c r="AE87" s="7">
        <f>VLOOKUP("*Бурятия*",[1]итого!$1:$1048576,COLUMN(F88),0)</f>
        <v>89575</v>
      </c>
      <c r="AF87" s="7">
        <f>VLOOKUP("*Бурятия*",[1]итого!$1:$1048576,COLUMN(G88),0)</f>
        <v>90794</v>
      </c>
      <c r="AG87" s="7">
        <f>VLOOKUP("*Бурятия*",[1]итого!$1:$1048576,COLUMN(H88),0)</f>
        <v>92055</v>
      </c>
      <c r="AH87" s="7">
        <f>VLOOKUP("*Бурятия*",[1]итого!$1:$1048576,COLUMN(I88),0)</f>
        <v>93714</v>
      </c>
      <c r="AI87" s="7">
        <f>VLOOKUP("*Бурятия*",[1]итого!$1:$1048576,COLUMN(J88),0)</f>
        <v>95181</v>
      </c>
      <c r="AJ87" s="7">
        <f>VLOOKUP("*Бурятия*",[1]итого!$1:$1048576,COLUMN(K88),0)</f>
        <v>96083</v>
      </c>
      <c r="AK87" s="7">
        <f>VLOOKUP("*Бурятия*",[1]итого!$1:$1048576,COLUMN(L88),0)</f>
        <v>97196</v>
      </c>
      <c r="AL87" s="7">
        <f>VLOOKUP("*Бурятия*",[1]итого!$1:$1048576,COLUMN(M88),0)</f>
        <v>97787</v>
      </c>
      <c r="AM87" s="7">
        <f>VLOOKUP("*Бурятия*",[1]итого!$1:$1048576,COLUMN(N88),0)</f>
        <v>98772</v>
      </c>
      <c r="AN87" s="7">
        <f>VLOOKUP("*Бурятия*",[1]итого!$1:$1048576,COLUMN(O88),0)</f>
        <v>100375</v>
      </c>
      <c r="AO87" s="7">
        <f>VLOOKUP("*Бурятия*",[1]итого!$1:$1048576,COLUMN(P88),0)</f>
        <v>102289</v>
      </c>
      <c r="AP87" s="7">
        <f>VLOOKUP("*Бурятия*",[1]итого!$1:$1048576,COLUMN(Q88),0)</f>
        <v>101592</v>
      </c>
      <c r="AQ87" s="7">
        <f>VLOOKUP("*Бурятия*",[1]итого!$1:$1048576,COLUMN(R88),0)</f>
        <v>101653</v>
      </c>
      <c r="AR87" s="7">
        <f>VLOOKUP("*Бурятия*",[1]итого!$1:$1048576,COLUMN(S88),0)</f>
        <v>102689</v>
      </c>
      <c r="AS87" s="7">
        <f>VLOOKUP("*Бурятия*",[1]итого!$1:$1048576,COLUMN(T88),0)</f>
        <v>104265</v>
      </c>
      <c r="AT87" s="7">
        <f>VLOOKUP("*Бурятия*",[1]итого!$1:$1048576,COLUMN(U88),0)</f>
        <v>106589</v>
      </c>
      <c r="AU87" s="7">
        <f>VLOOKUP("*Бурятия*",[1]итого!$1:$1048576,COLUMN(V88),0)</f>
        <v>108681</v>
      </c>
      <c r="AV87" s="7">
        <f>VLOOKUP("*Бурятия*",[1]итого!$1:$1048576,COLUMN(W88),0)</f>
        <v>110449</v>
      </c>
      <c r="AW87" s="7">
        <f>VLOOKUP("*Бурятия*",[1]итого!$1:$1048576,COLUMN(X88),0)</f>
        <v>111670</v>
      </c>
      <c r="AX87" s="7">
        <f>VLOOKUP("*Бурятия*",[1]итого!$1:$1048576,COLUMN(Y88),0)</f>
        <v>112695</v>
      </c>
      <c r="AY87" s="7">
        <f>VLOOKUP("*Бурятия*",[1]итого!$1:$1048576,COLUMN(Z88),0)</f>
        <v>113745</v>
      </c>
      <c r="AZ87" s="7">
        <f>VLOOKUP("*Бурятия*",[1]итого!$1:$1048576,COLUMN(AA88),0)</f>
        <v>115440</v>
      </c>
      <c r="BA87" s="7">
        <f>VLOOKUP("*Бурятия*",[1]итого!$1:$1048576,COLUMN(AB88),0)</f>
        <v>118263</v>
      </c>
      <c r="BB87" s="7">
        <f>VLOOKUP("*Бурятия*",[1]итого!$1:$1048576,COLUMN(AC88),0)</f>
        <v>121990</v>
      </c>
      <c r="BC87" s="7">
        <f>VLOOKUP("*Бурятия*",[1]итого!$1:$1048576,COLUMN(AD88),0)</f>
        <v>125421</v>
      </c>
      <c r="BD87" s="7">
        <f>VLOOKUP("*Бурятия*",[1]итого!$1:$1048576,COLUMN(AE88),0)</f>
        <v>128882</v>
      </c>
      <c r="BE87" s="7">
        <f>VLOOKUP("*Бурятия*",[1]итого!$1:$1048576,COLUMN(AF88),0)</f>
        <v>131387</v>
      </c>
      <c r="BF87" s="7">
        <f>VLOOKUP("*Бурятия*",[1]итого!$1:$1048576,COLUMN(AG88),0)</f>
        <v>134363</v>
      </c>
      <c r="BG87" s="7">
        <f>VLOOKUP("*Бурятия*",[1]итого!$1:$1048576,COLUMN(AH88),0)</f>
        <v>136812</v>
      </c>
      <c r="BH87" s="7">
        <f>VLOOKUP("*Бурятия*",[1]итого!$1:$1048576,COLUMN(AI88),0)</f>
        <v>139167</v>
      </c>
      <c r="BI87" s="7">
        <f>VLOOKUP("*Бурятия*",[1]итого!$1:$1048576,COLUMN(AJ88),0)</f>
        <v>140820</v>
      </c>
      <c r="BJ87" s="7">
        <f>VLOOKUP("*Бурятия*",[1]итого!$1:$1048576,COLUMN(AK88),0)</f>
        <v>142228</v>
      </c>
      <c r="BK87" s="7">
        <f>VLOOKUP("*Бурятия*",[1]итого!$1:$1048576,COLUMN(AL88),0)</f>
        <v>143790</v>
      </c>
      <c r="BL87" s="7">
        <f>VLOOKUP("*Бурятия*",[1]итого!$1:$1048576,COLUMN(AM88),0)</f>
        <v>146101</v>
      </c>
      <c r="BM87" s="7">
        <f>VLOOKUP("*Бурятия*",[1]итого!$1:$1048576,COLUMN(AN88),0)</f>
        <v>146660</v>
      </c>
      <c r="BN87" s="7">
        <f>VLOOKUP("*Бурятия*",[1]итого!$1:$1048576,COLUMN(AO88),0)</f>
        <v>145934</v>
      </c>
      <c r="BO87" s="7">
        <f>VLOOKUP("*Бурятия*",[1]итого!$1:$1048576,COLUMN(AP88),0)</f>
        <v>145477</v>
      </c>
      <c r="BP87" s="7">
        <f>VLOOKUP("*Бурятия*",[1]итого!$1:$1048576,COLUMN(AQ88),0)</f>
        <v>146320</v>
      </c>
      <c r="BQ87" s="7">
        <f>VLOOKUP("*Бурятия*",[1]итого!$1:$1048576,COLUMN(AR88),0)</f>
        <v>148114</v>
      </c>
      <c r="BR87" s="7">
        <f>VLOOKUP("*Бурятия*",[1]итого!$1:$1048576,COLUMN(AS88),0)</f>
        <v>150432</v>
      </c>
      <c r="BS87" s="7">
        <f>VLOOKUP("*Бурятия*",[1]итого!$1:$1048576,COLUMN(AT88),0)</f>
        <v>153118</v>
      </c>
      <c r="BT87" s="7">
        <f>VLOOKUP("*Бурятия*",[1]итого!$1:$1048576,COLUMN(AU88),0)</f>
        <v>155164</v>
      </c>
      <c r="BU87" s="7">
        <f>VLOOKUP("*Бурятия*",[1]итого!$1:$1048576,COLUMN(AV88),0)</f>
        <v>157409</v>
      </c>
      <c r="BV87" s="7">
        <f>VLOOKUP("*Бурятия*",[1]итого!$1:$1048576,COLUMN(AW88),0)</f>
        <v>159442</v>
      </c>
      <c r="BW87" s="7">
        <f>VLOOKUP("*Бурятия*",[1]итого!$1:$1048576,COLUMN(AX88),0)</f>
        <v>160473</v>
      </c>
      <c r="BX87" s="7">
        <f>VLOOKUP("*Бурятия*",[1]итого!$1:$1048576,COLUMN(AY88),0)</f>
        <v>162079</v>
      </c>
      <c r="BY87" s="7">
        <f>VLOOKUP("*Бурятия*",[1]итого!$1:$1048576,COLUMN(AZ88),0)</f>
        <v>165147</v>
      </c>
      <c r="BZ87" s="7">
        <f>VLOOKUP("*Бурятия*",[1]итого!$1:$1048576,COLUMN(BA88),0)</f>
        <v>168381</v>
      </c>
      <c r="CA87" s="7">
        <f>VLOOKUP("*Бурятия*",[1]итого!$1:$1048576,COLUMN(BB88),0)</f>
        <v>171947</v>
      </c>
      <c r="CB87" s="7">
        <f>VLOOKUP("*Бурятия*",[1]итого!$1:$1048576,COLUMN(BC88),0)</f>
        <v>176510</v>
      </c>
      <c r="CC87" s="7">
        <f>VLOOKUP("*Бурятия*",[1]итого!$1:$1048576,COLUMN(BD88),0)</f>
        <v>181064</v>
      </c>
      <c r="CD87" s="7">
        <f>VLOOKUP("*Бурятия*",[1]итого!$1:$1048576,COLUMN(BE88),0)</f>
        <v>187667</v>
      </c>
      <c r="CE87" s="7">
        <f>VLOOKUP("*Бурятия*",[1]итого!$1:$1048576,COLUMN(BF88),0)</f>
        <v>193040</v>
      </c>
      <c r="CF87" s="7">
        <f>VLOOKUP("*Бурятия*",[1]итого!$1:$1048576,COLUMN(BG88),0)</f>
        <v>197644</v>
      </c>
      <c r="CG87" s="7">
        <f>VLOOKUP("*Бурятия*",[1]итого!$1:$1048576,COLUMN(BH88),0)</f>
        <v>201689</v>
      </c>
      <c r="CH87" s="7">
        <f>VLOOKUP("*Бурятия*",[1]итого!$1:$1048576,COLUMN(BI88),0)</f>
        <v>202493</v>
      </c>
      <c r="CI87" s="7">
        <f>VLOOKUP("*Бурятия*",[1]итого!$1:$1048576,COLUMN(BJ88),0)</f>
        <v>204557</v>
      </c>
      <c r="CJ87" s="7">
        <f>VLOOKUP("*Бурятия*",[1]итого!$1:$1048576,COLUMN(BK88),0)</f>
        <v>206677</v>
      </c>
      <c r="CK87" s="7">
        <f>VLOOKUP("*Бурятия*",[1]итого!$1:$1048576,COLUMN(BL88),0)</f>
        <v>210433</v>
      </c>
      <c r="CL87" s="7">
        <f>VLOOKUP("*Бурятия*",[1]итого!$1:$1048576,COLUMN(BM88),0)</f>
        <v>214235</v>
      </c>
      <c r="CM87" s="7">
        <f>VLOOKUP("*Бурятия*",[1]итого!$1:$1048576,COLUMN(BN88),0)</f>
        <v>218758</v>
      </c>
      <c r="CN87" s="7">
        <f>VLOOKUP("*Бурятия*",[1]итого!$1:$1048576,COLUMN(BO88),0)</f>
        <v>225290</v>
      </c>
      <c r="CO87" s="7">
        <f>VLOOKUP("*Бурятия*",[1]итого!$1:$1048576,COLUMN(BP88),0)</f>
        <v>227955</v>
      </c>
      <c r="CP87" s="7">
        <f>VLOOKUP("*Бурятия*",[1]итого!$1:$1048576,COLUMN(BQ88),0)</f>
        <v>232507</v>
      </c>
      <c r="CQ87" s="7">
        <f>VLOOKUP("*Бурятия*",[1]итого!$1:$1048576,COLUMN(BR88),0)</f>
        <v>235450</v>
      </c>
      <c r="CR87" s="7">
        <f>VLOOKUP("*Бурятия*",[1]итого!$1:$1048576,COLUMN(BS88),0)</f>
        <v>235910</v>
      </c>
      <c r="CS87" s="7">
        <f>VLOOKUP("*Бурятия*",[1]итого!$1:$1048576,COLUMN(BT88),0)</f>
        <v>229510</v>
      </c>
      <c r="CT87" s="7">
        <f>VLOOKUP("*Бурятия*",[1]итого!$1:$1048576,COLUMN(BU88),0)</f>
        <v>227761</v>
      </c>
      <c r="CU87" s="7">
        <f>VLOOKUP("*Бурятия*",[1]итого!$1:$1048576,COLUMN(BV88),0)</f>
        <v>224707</v>
      </c>
      <c r="CV87" s="7">
        <f>VLOOKUP("*Бурятия*",[1]итого!$1:$1048576,COLUMN(BW88),0)</f>
        <v>225373</v>
      </c>
      <c r="CW87" s="7">
        <f>VLOOKUP("*Бурятия*",[1]итого!$1:$1048576,COLUMN(BX88),0)</f>
        <v>227022</v>
      </c>
      <c r="CX87" s="7">
        <f>VLOOKUP("*Бурятия*",[1]итого!$1:$1048576,COLUMN(BY88),0)</f>
        <v>228484</v>
      </c>
      <c r="CY87" s="7">
        <f>VLOOKUP("*Бурятия*",[1]итого!$1:$1048576,COLUMN(BZ88),0)</f>
        <v>230886</v>
      </c>
      <c r="CZ87" s="7">
        <f>VLOOKUP("*Бурятия*",[1]итого!$1:$1048576,COLUMN(CA88),0)</f>
        <v>232671</v>
      </c>
      <c r="DA87" s="7">
        <f>VLOOKUP("*Бурятия*",[1]итого!$1:$1048576,COLUMN(CB88),0)</f>
        <v>233928</v>
      </c>
      <c r="DB87" s="7">
        <f>VLOOKUP("*Бурятия*",[1]итого!$1:$1048576,COLUMN(CC88),0)</f>
        <v>237928</v>
      </c>
      <c r="DC87" s="7">
        <f>VLOOKUP("*Бурятия*",[1]итого!$1:$1048576,COLUMN(CD88),0)</f>
        <v>240300</v>
      </c>
      <c r="DD87" s="7">
        <f>VLOOKUP("*Бурятия*",[1]итого!$1:$1048576,COLUMN(CE88),0)</f>
        <v>243690</v>
      </c>
      <c r="DE87" s="7">
        <f>VLOOKUP("*Бурятия*",[1]итого!$1:$1048576,COLUMN(CF88),0)</f>
        <v>245859</v>
      </c>
      <c r="DF87" s="7">
        <f>VLOOKUP("*Бурятия*",[1]итого!$1:$1048576,COLUMN(CG88),0)</f>
        <v>249181</v>
      </c>
    </row>
    <row r="88" spans="1:110" x14ac:dyDescent="0.25">
      <c r="A88" s="8" t="s">
        <v>81</v>
      </c>
      <c r="B88" s="7">
        <v>122170.308</v>
      </c>
      <c r="C88" s="7">
        <v>121572.139</v>
      </c>
      <c r="D88" s="7">
        <v>121976.655</v>
      </c>
      <c r="E88" s="7">
        <v>123224.66899999999</v>
      </c>
      <c r="F88" s="7">
        <v>123929.139</v>
      </c>
      <c r="G88" s="7">
        <v>125208.92</v>
      </c>
      <c r="H88" s="7">
        <v>126953.273</v>
      </c>
      <c r="I88" s="7">
        <v>129410.87699999999</v>
      </c>
      <c r="J88" s="7">
        <v>132382.658</v>
      </c>
      <c r="K88" s="7">
        <v>134475.52600000001</v>
      </c>
      <c r="L88" s="7">
        <v>135717.20000000001</v>
      </c>
      <c r="M88" s="7">
        <v>137639.46100000001</v>
      </c>
      <c r="N88" s="7">
        <v>139455.579</v>
      </c>
      <c r="O88" s="7">
        <v>140693.709</v>
      </c>
      <c r="P88" s="7">
        <v>141721.984</v>
      </c>
      <c r="Q88" s="7">
        <v>144234.429</v>
      </c>
      <c r="R88" s="7">
        <v>146534.984</v>
      </c>
      <c r="S88" s="7">
        <v>149400.61799999999</v>
      </c>
      <c r="T88" s="7">
        <v>152944.63099999999</v>
      </c>
      <c r="U88" s="7">
        <v>157551.671</v>
      </c>
      <c r="V88" s="7">
        <v>162430.465</v>
      </c>
      <c r="W88" s="7">
        <v>165541.47500000001</v>
      </c>
      <c r="X88" s="7">
        <v>167773.712</v>
      </c>
      <c r="Y88" s="7">
        <v>170639.12299999999</v>
      </c>
      <c r="Z88" s="7">
        <v>171268.155</v>
      </c>
      <c r="AA88" s="7">
        <f>VLOOKUP("*Якутия*",[1]итого!$1:$1048576,COLUMN(B89),0)</f>
        <v>172077</v>
      </c>
      <c r="AB88" s="7">
        <f>VLOOKUP("*Якутия*",[1]итого!$1:$1048576,COLUMN(C89),0)</f>
        <v>173682</v>
      </c>
      <c r="AC88" s="7">
        <f>VLOOKUP("*Якутия*",[1]итого!$1:$1048576,COLUMN(D89),0)</f>
        <v>176279</v>
      </c>
      <c r="AD88" s="7">
        <f>VLOOKUP("*Якутия*",[1]итого!$1:$1048576,COLUMN(E89),0)</f>
        <v>178645</v>
      </c>
      <c r="AE88" s="7">
        <f>VLOOKUP("*Якутия*",[1]итого!$1:$1048576,COLUMN(F89),0)</f>
        <v>180768</v>
      </c>
      <c r="AF88" s="7">
        <f>VLOOKUP("*Якутия*",[1]итого!$1:$1048576,COLUMN(G89),0)</f>
        <v>183181</v>
      </c>
      <c r="AG88" s="7">
        <f>VLOOKUP("*Якутия*",[1]итого!$1:$1048576,COLUMN(H89),0)</f>
        <v>185993</v>
      </c>
      <c r="AH88" s="7">
        <f>VLOOKUP("*Якутия*",[1]итого!$1:$1048576,COLUMN(I89),0)</f>
        <v>190215</v>
      </c>
      <c r="AI88" s="7">
        <f>VLOOKUP("*Якутия*",[1]итого!$1:$1048576,COLUMN(J89),0)</f>
        <v>193155</v>
      </c>
      <c r="AJ88" s="7">
        <f>VLOOKUP("*Якутия*",[1]итого!$1:$1048576,COLUMN(K89),0)</f>
        <v>194757</v>
      </c>
      <c r="AK88" s="7">
        <f>VLOOKUP("*Якутия*",[1]итого!$1:$1048576,COLUMN(L89),0)</f>
        <v>195905</v>
      </c>
      <c r="AL88" s="7">
        <f>VLOOKUP("*Якутия*",[1]итого!$1:$1048576,COLUMN(M89),0)</f>
        <v>196278</v>
      </c>
      <c r="AM88" s="7">
        <f>VLOOKUP("*Якутия*",[1]итого!$1:$1048576,COLUMN(N89),0)</f>
        <v>196894</v>
      </c>
      <c r="AN88" s="7">
        <f>VLOOKUP("*Якутия*",[1]итого!$1:$1048576,COLUMN(O89),0)</f>
        <v>199878</v>
      </c>
      <c r="AO88" s="7">
        <f>VLOOKUP("*Якутия*",[1]итого!$1:$1048576,COLUMN(P89),0)</f>
        <v>203534</v>
      </c>
      <c r="AP88" s="7">
        <f>VLOOKUP("*Якутия*",[1]итого!$1:$1048576,COLUMN(Q89),0)</f>
        <v>203420</v>
      </c>
      <c r="AQ88" s="7">
        <f>VLOOKUP("*Якутия*",[1]итого!$1:$1048576,COLUMN(R89),0)</f>
        <v>203718</v>
      </c>
      <c r="AR88" s="7">
        <f>VLOOKUP("*Якутия*",[1]итого!$1:$1048576,COLUMN(S89),0)</f>
        <v>204912</v>
      </c>
      <c r="AS88" s="7">
        <f>VLOOKUP("*Якутия*",[1]итого!$1:$1048576,COLUMN(T89),0)</f>
        <v>207811</v>
      </c>
      <c r="AT88" s="7">
        <f>VLOOKUP("*Якутия*",[1]итого!$1:$1048576,COLUMN(U89),0)</f>
        <v>212085</v>
      </c>
      <c r="AU88" s="7">
        <f>VLOOKUP("*Якутия*",[1]итого!$1:$1048576,COLUMN(V89),0)</f>
        <v>215468</v>
      </c>
      <c r="AV88" s="7">
        <f>VLOOKUP("*Якутия*",[1]итого!$1:$1048576,COLUMN(W89),0)</f>
        <v>218173</v>
      </c>
      <c r="AW88" s="7">
        <f>VLOOKUP("*Якутия*",[1]итого!$1:$1048576,COLUMN(X89),0)</f>
        <v>217643</v>
      </c>
      <c r="AX88" s="7">
        <f>VLOOKUP("*Якутия*",[1]итого!$1:$1048576,COLUMN(Y89),0)</f>
        <v>218542</v>
      </c>
      <c r="AY88" s="7">
        <f>VLOOKUP("*Якутия*",[1]итого!$1:$1048576,COLUMN(Z89),0)</f>
        <v>219410</v>
      </c>
      <c r="AZ88" s="7">
        <f>VLOOKUP("*Якутия*",[1]итого!$1:$1048576,COLUMN(AA89),0)</f>
        <v>222160</v>
      </c>
      <c r="BA88" s="7">
        <f>VLOOKUP("*Якутия*",[1]итого!$1:$1048576,COLUMN(AB89),0)</f>
        <v>226558</v>
      </c>
      <c r="BB88" s="7">
        <f>VLOOKUP("*Якутия*",[1]итого!$1:$1048576,COLUMN(AC89),0)</f>
        <v>230325</v>
      </c>
      <c r="BC88" s="7">
        <f>VLOOKUP("*Якутия*",[1]итого!$1:$1048576,COLUMN(AD89),0)</f>
        <v>234252</v>
      </c>
      <c r="BD88" s="7">
        <f>VLOOKUP("*Якутия*",[1]итого!$1:$1048576,COLUMN(AE89),0)</f>
        <v>240371</v>
      </c>
      <c r="BE88" s="7">
        <f>VLOOKUP("*Якутия*",[1]итого!$1:$1048576,COLUMN(AF89),0)</f>
        <v>246685</v>
      </c>
      <c r="BF88" s="7">
        <f>VLOOKUP("*Якутия*",[1]итого!$1:$1048576,COLUMN(AG89),0)</f>
        <v>253033</v>
      </c>
      <c r="BG88" s="7">
        <f>VLOOKUP("*Якутия*",[1]итого!$1:$1048576,COLUMN(AH89),0)</f>
        <v>257404</v>
      </c>
      <c r="BH88" s="7">
        <f>VLOOKUP("*Якутия*",[1]итого!$1:$1048576,COLUMN(AI89),0)</f>
        <v>260281</v>
      </c>
      <c r="BI88" s="7">
        <f>VLOOKUP("*Якутия*",[1]итого!$1:$1048576,COLUMN(AJ89),0)</f>
        <v>260449</v>
      </c>
      <c r="BJ88" s="7">
        <f>VLOOKUP("*Якутия*",[1]итого!$1:$1048576,COLUMN(AK89),0)</f>
        <v>262772</v>
      </c>
      <c r="BK88" s="7">
        <f>VLOOKUP("*Якутия*",[1]итого!$1:$1048576,COLUMN(AL89),0)</f>
        <v>265015</v>
      </c>
      <c r="BL88" s="7">
        <f>VLOOKUP("*Якутия*",[1]итого!$1:$1048576,COLUMN(AM89),0)</f>
        <v>269792</v>
      </c>
      <c r="BM88" s="7">
        <f>VLOOKUP("*Якутия*",[1]итого!$1:$1048576,COLUMN(AN89),0)</f>
        <v>272771</v>
      </c>
      <c r="BN88" s="7">
        <f>VLOOKUP("*Якутия*",[1]итого!$1:$1048576,COLUMN(AO89),0)</f>
        <v>273280</v>
      </c>
      <c r="BO88" s="7">
        <f>VLOOKUP("*Якутия*",[1]итого!$1:$1048576,COLUMN(AP89),0)</f>
        <v>273315</v>
      </c>
      <c r="BP88" s="7">
        <f>VLOOKUP("*Якутия*",[1]итого!$1:$1048576,COLUMN(AQ89),0)</f>
        <v>275472</v>
      </c>
      <c r="BQ88" s="7">
        <f>VLOOKUP("*Якутия*",[1]итого!$1:$1048576,COLUMN(AR89),0)</f>
        <v>280508</v>
      </c>
      <c r="BR88" s="7">
        <f>VLOOKUP("*Якутия*",[1]итого!$1:$1048576,COLUMN(AS89),0)</f>
        <v>286840</v>
      </c>
      <c r="BS88" s="7">
        <f>VLOOKUP("*Якутия*",[1]итого!$1:$1048576,COLUMN(AT89),0)</f>
        <v>292717</v>
      </c>
      <c r="BT88" s="7">
        <f>VLOOKUP("*Якутия*",[1]итого!$1:$1048576,COLUMN(AU89),0)</f>
        <v>296078</v>
      </c>
      <c r="BU88" s="7">
        <f>VLOOKUP("*Якутия*",[1]итого!$1:$1048576,COLUMN(AV89),0)</f>
        <v>299403</v>
      </c>
      <c r="BV88" s="7">
        <f>VLOOKUP("*Якутия*",[1]итого!$1:$1048576,COLUMN(AW89),0)</f>
        <v>303140</v>
      </c>
      <c r="BW88" s="7">
        <f>VLOOKUP("*Якутия*",[1]итого!$1:$1048576,COLUMN(AX89),0)</f>
        <v>304951</v>
      </c>
      <c r="BX88" s="7">
        <f>VLOOKUP("*Якутия*",[1]итого!$1:$1048576,COLUMN(AY89),0)</f>
        <v>308491</v>
      </c>
      <c r="BY88" s="7">
        <f>VLOOKUP("*Якутия*",[1]итого!$1:$1048576,COLUMN(AZ89),0)</f>
        <v>314651</v>
      </c>
      <c r="BZ88" s="7">
        <f>VLOOKUP("*Якутия*",[1]итого!$1:$1048576,COLUMN(BA89),0)</f>
        <v>319301</v>
      </c>
      <c r="CA88" s="7">
        <f>VLOOKUP("*Якутия*",[1]итого!$1:$1048576,COLUMN(BB89),0)</f>
        <v>326556</v>
      </c>
      <c r="CB88" s="7">
        <f>VLOOKUP("*Якутия*",[1]итого!$1:$1048576,COLUMN(BC89),0)</f>
        <v>334554</v>
      </c>
      <c r="CC88" s="7">
        <f>VLOOKUP("*Якутия*",[1]итого!$1:$1048576,COLUMN(BD89),0)</f>
        <v>342873</v>
      </c>
      <c r="CD88" s="7">
        <f>VLOOKUP("*Якутия*",[1]итого!$1:$1048576,COLUMN(BE89),0)</f>
        <v>355459</v>
      </c>
      <c r="CE88" s="7">
        <f>VLOOKUP("*Якутия*",[1]итого!$1:$1048576,COLUMN(BF89),0)</f>
        <v>366068</v>
      </c>
      <c r="CF88" s="7">
        <f>VLOOKUP("*Якутия*",[1]итого!$1:$1048576,COLUMN(BG89),0)</f>
        <v>374660</v>
      </c>
      <c r="CG88" s="7">
        <f>VLOOKUP("*Якутия*",[1]итого!$1:$1048576,COLUMN(BH89),0)</f>
        <v>380586</v>
      </c>
      <c r="CH88" s="7">
        <f>VLOOKUP("*Якутия*",[1]итого!$1:$1048576,COLUMN(BI89),0)</f>
        <v>382568</v>
      </c>
      <c r="CI88" s="7">
        <f>VLOOKUP("*Якутия*",[1]итого!$1:$1048576,COLUMN(BJ89),0)</f>
        <v>384575</v>
      </c>
      <c r="CJ88" s="7">
        <f>VLOOKUP("*Якутия*",[1]итого!$1:$1048576,COLUMN(BK89),0)</f>
        <v>387243</v>
      </c>
      <c r="CK88" s="7">
        <f>VLOOKUP("*Якутия*",[1]итого!$1:$1048576,COLUMN(BL89),0)</f>
        <v>392108</v>
      </c>
      <c r="CL88" s="7">
        <f>VLOOKUP("*Якутия*",[1]итого!$1:$1048576,COLUMN(BM89),0)</f>
        <v>397740</v>
      </c>
      <c r="CM88" s="7">
        <f>VLOOKUP("*Якутия*",[1]итого!$1:$1048576,COLUMN(BN89),0)</f>
        <v>403462</v>
      </c>
      <c r="CN88" s="7">
        <f>VLOOKUP("*Якутия*",[1]итого!$1:$1048576,COLUMN(BO89),0)</f>
        <v>412335</v>
      </c>
      <c r="CO88" s="7">
        <f>VLOOKUP("*Якутия*",[1]итого!$1:$1048576,COLUMN(BP89),0)</f>
        <v>416589</v>
      </c>
      <c r="CP88" s="7">
        <f>VLOOKUP("*Якутия*",[1]итого!$1:$1048576,COLUMN(BQ89),0)</f>
        <v>423593</v>
      </c>
      <c r="CQ88" s="7">
        <f>VLOOKUP("*Якутия*",[1]итого!$1:$1048576,COLUMN(BR89),0)</f>
        <v>425967</v>
      </c>
      <c r="CR88" s="7">
        <f>VLOOKUP("*Якутия*",[1]итого!$1:$1048576,COLUMN(BS89),0)</f>
        <v>425081</v>
      </c>
      <c r="CS88" s="7">
        <f>VLOOKUP("*Якутия*",[1]итого!$1:$1048576,COLUMN(BT89),0)</f>
        <v>416571</v>
      </c>
      <c r="CT88" s="7">
        <f>VLOOKUP("*Якутия*",[1]итого!$1:$1048576,COLUMN(BU89),0)</f>
        <v>410711</v>
      </c>
      <c r="CU88" s="7">
        <f>VLOOKUP("*Якутия*",[1]итого!$1:$1048576,COLUMN(BV89),0)</f>
        <v>403742</v>
      </c>
      <c r="CV88" s="7">
        <f>VLOOKUP("*Якутия*",[1]итого!$1:$1048576,COLUMN(BW89),0)</f>
        <v>402408</v>
      </c>
      <c r="CW88" s="7">
        <f>VLOOKUP("*Якутия*",[1]итого!$1:$1048576,COLUMN(BX89),0)</f>
        <v>401854</v>
      </c>
      <c r="CX88" s="7">
        <f>VLOOKUP("*Якутия*",[1]итого!$1:$1048576,COLUMN(BY89),0)</f>
        <v>401976</v>
      </c>
      <c r="CY88" s="7">
        <f>VLOOKUP("*Якутия*",[1]итого!$1:$1048576,COLUMN(BZ89),0)</f>
        <v>403212</v>
      </c>
      <c r="CZ88" s="7">
        <f>VLOOKUP("*Якутия*",[1]итого!$1:$1048576,COLUMN(CA89),0)</f>
        <v>404136</v>
      </c>
      <c r="DA88" s="7">
        <f>VLOOKUP("*Якутия*",[1]итого!$1:$1048576,COLUMN(CB89),0)</f>
        <v>404319</v>
      </c>
      <c r="DB88" s="7">
        <f>VLOOKUP("*Якутия*",[1]итого!$1:$1048576,COLUMN(CC89),0)</f>
        <v>410708</v>
      </c>
      <c r="DC88" s="7">
        <f>VLOOKUP("*Якутия*",[1]итого!$1:$1048576,COLUMN(CD89),0)</f>
        <v>412750</v>
      </c>
      <c r="DD88" s="7">
        <f>VLOOKUP("*Якутия*",[1]итого!$1:$1048576,COLUMN(CE89),0)</f>
        <v>415383</v>
      </c>
      <c r="DE88" s="7">
        <f>VLOOKUP("*Якутия*",[1]итого!$1:$1048576,COLUMN(CF89),0)</f>
        <v>415454</v>
      </c>
      <c r="DF88" s="7">
        <f>VLOOKUP("*Якутия*",[1]итого!$1:$1048576,COLUMN(CG89),0)</f>
        <v>416916</v>
      </c>
    </row>
    <row r="89" spans="1:110" x14ac:dyDescent="0.25">
      <c r="A89" s="8" t="s">
        <v>82</v>
      </c>
      <c r="B89" s="7">
        <v>81909.394</v>
      </c>
      <c r="C89" s="7">
        <v>81518.434999999998</v>
      </c>
      <c r="D89" s="7">
        <v>81420.057000000001</v>
      </c>
      <c r="E89" s="7">
        <v>81548.911999999997</v>
      </c>
      <c r="F89" s="7">
        <v>82022.826000000001</v>
      </c>
      <c r="G89" s="7">
        <v>81176.346000000005</v>
      </c>
      <c r="H89" s="7">
        <v>81634.142000000007</v>
      </c>
      <c r="I89" s="7">
        <v>82473.582999999999</v>
      </c>
      <c r="J89" s="7">
        <v>83642.732000000004</v>
      </c>
      <c r="K89" s="7">
        <v>84436.370999999999</v>
      </c>
      <c r="L89" s="7">
        <v>85237.883000000002</v>
      </c>
      <c r="M89" s="7">
        <v>86055.956000000006</v>
      </c>
      <c r="N89" s="7">
        <v>86971.338000000003</v>
      </c>
      <c r="O89" s="7">
        <v>87347.361999999994</v>
      </c>
      <c r="P89" s="7">
        <v>87601.307000000001</v>
      </c>
      <c r="Q89" s="7">
        <v>88951.144</v>
      </c>
      <c r="R89" s="7">
        <v>90073.327999999994</v>
      </c>
      <c r="S89" s="7">
        <v>91605.763999999996</v>
      </c>
      <c r="T89" s="7">
        <v>93262.785999999993</v>
      </c>
      <c r="U89" s="7">
        <v>95061.338000000003</v>
      </c>
      <c r="V89" s="7">
        <v>97158.298999999999</v>
      </c>
      <c r="W89" s="7">
        <v>98807.794999999998</v>
      </c>
      <c r="X89" s="7">
        <v>100512.74</v>
      </c>
      <c r="Y89" s="7">
        <v>102121.645</v>
      </c>
      <c r="Z89" s="7">
        <v>102397.76300000001</v>
      </c>
      <c r="AA89" s="7">
        <f>VLOOKUP("*Забайкальский*",[1]итого!$1:$1048576,COLUMN(B90),0)</f>
        <v>102997</v>
      </c>
      <c r="AB89" s="7">
        <f>VLOOKUP("*Забайкальский*",[1]итого!$1:$1048576,COLUMN(C90),0)</f>
        <v>103628</v>
      </c>
      <c r="AC89" s="7">
        <f>VLOOKUP("*Забайкальский*",[1]итого!$1:$1048576,COLUMN(D90),0)</f>
        <v>104964</v>
      </c>
      <c r="AD89" s="7">
        <f>VLOOKUP("*Забайкальский*",[1]итого!$1:$1048576,COLUMN(E90),0)</f>
        <v>106797</v>
      </c>
      <c r="AE89" s="7">
        <f>VLOOKUP("*Забайкальский*",[1]итого!$1:$1048576,COLUMN(F90),0)</f>
        <v>108360</v>
      </c>
      <c r="AF89" s="7">
        <f>VLOOKUP("*Забайкальский*",[1]итого!$1:$1048576,COLUMN(G90),0)</f>
        <v>109781</v>
      </c>
      <c r="AG89" s="7">
        <f>VLOOKUP("*Забайкальский*",[1]итого!$1:$1048576,COLUMN(H90),0)</f>
        <v>111754</v>
      </c>
      <c r="AH89" s="7">
        <f>VLOOKUP("*Забайкальский*",[1]итого!$1:$1048576,COLUMN(I90),0)</f>
        <v>113817</v>
      </c>
      <c r="AI89" s="7">
        <f>VLOOKUP("*Забайкальский*",[1]итого!$1:$1048576,COLUMN(J90),0)</f>
        <v>115605</v>
      </c>
      <c r="AJ89" s="7">
        <f>VLOOKUP("*Забайкальский*",[1]итого!$1:$1048576,COLUMN(K90),0)</f>
        <v>116538</v>
      </c>
      <c r="AK89" s="7">
        <f>VLOOKUP("*Забайкальский*",[1]итого!$1:$1048576,COLUMN(L90),0)</f>
        <v>117555</v>
      </c>
      <c r="AL89" s="7">
        <f>VLOOKUP("*Забайкальский*",[1]итого!$1:$1048576,COLUMN(M90),0)</f>
        <v>117838</v>
      </c>
      <c r="AM89" s="7">
        <f>VLOOKUP("*Забайкальский*",[1]итого!$1:$1048576,COLUMN(N90),0)</f>
        <v>118397</v>
      </c>
      <c r="AN89" s="7">
        <f>VLOOKUP("*Забайкальский*",[1]итого!$1:$1048576,COLUMN(O90),0)</f>
        <v>119532</v>
      </c>
      <c r="AO89" s="7">
        <f>VLOOKUP("*Забайкальский*",[1]итого!$1:$1048576,COLUMN(P90),0)</f>
        <v>121153</v>
      </c>
      <c r="AP89" s="7">
        <f>VLOOKUP("*Забайкальский*",[1]итого!$1:$1048576,COLUMN(Q90),0)</f>
        <v>121171</v>
      </c>
      <c r="AQ89" s="7">
        <f>VLOOKUP("*Забайкальский*",[1]итого!$1:$1048576,COLUMN(R90),0)</f>
        <v>121376</v>
      </c>
      <c r="AR89" s="7">
        <f>VLOOKUP("*Забайкальский*",[1]итого!$1:$1048576,COLUMN(S90),0)</f>
        <v>122109</v>
      </c>
      <c r="AS89" s="7">
        <f>VLOOKUP("*Забайкальский*",[1]итого!$1:$1048576,COLUMN(T90),0)</f>
        <v>123831</v>
      </c>
      <c r="AT89" s="7">
        <f>VLOOKUP("*Забайкальский*",[1]итого!$1:$1048576,COLUMN(U90),0)</f>
        <v>126410</v>
      </c>
      <c r="AU89" s="7">
        <f>VLOOKUP("*Забайкальский*",[1]итого!$1:$1048576,COLUMN(V90),0)</f>
        <v>128466</v>
      </c>
      <c r="AV89" s="7">
        <f>VLOOKUP("*Забайкальский*",[1]итого!$1:$1048576,COLUMN(W90),0)</f>
        <v>130693</v>
      </c>
      <c r="AW89" s="7">
        <f>VLOOKUP("*Забайкальский*",[1]итого!$1:$1048576,COLUMN(X90),0)</f>
        <v>131643</v>
      </c>
      <c r="AX89" s="7">
        <f>VLOOKUP("*Забайкальский*",[1]итого!$1:$1048576,COLUMN(Y90),0)</f>
        <v>132476</v>
      </c>
      <c r="AY89" s="7">
        <f>VLOOKUP("*Забайкальский*",[1]итого!$1:$1048576,COLUMN(Z90),0)</f>
        <v>133456</v>
      </c>
      <c r="AZ89" s="7">
        <f>VLOOKUP("*Забайкальский*",[1]итого!$1:$1048576,COLUMN(AA90),0)</f>
        <v>135149</v>
      </c>
      <c r="BA89" s="7">
        <f>VLOOKUP("*Забайкальский*",[1]итого!$1:$1048576,COLUMN(AB90),0)</f>
        <v>138280</v>
      </c>
      <c r="BB89" s="7">
        <f>VLOOKUP("*Забайкальский*",[1]итого!$1:$1048576,COLUMN(AC90),0)</f>
        <v>141556</v>
      </c>
      <c r="BC89" s="7">
        <f>VLOOKUP("*Забайкальский*",[1]итого!$1:$1048576,COLUMN(AD90),0)</f>
        <v>144875</v>
      </c>
      <c r="BD89" s="7">
        <f>VLOOKUP("*Забайкальский*",[1]итого!$1:$1048576,COLUMN(AE90),0)</f>
        <v>148124</v>
      </c>
      <c r="BE89" s="7">
        <f>VLOOKUP("*Забайкальский*",[1]итого!$1:$1048576,COLUMN(AF90),0)</f>
        <v>151210</v>
      </c>
      <c r="BF89" s="7">
        <f>VLOOKUP("*Забайкальский*",[1]итого!$1:$1048576,COLUMN(AG90),0)</f>
        <v>154613</v>
      </c>
      <c r="BG89" s="7">
        <f>VLOOKUP("*Забайкальский*",[1]итого!$1:$1048576,COLUMN(AH90),0)</f>
        <v>157464</v>
      </c>
      <c r="BH89" s="7">
        <f>VLOOKUP("*Забайкальский*",[1]итого!$1:$1048576,COLUMN(AI90),0)</f>
        <v>160109</v>
      </c>
      <c r="BI89" s="7">
        <f>VLOOKUP("*Забайкальский*",[1]итого!$1:$1048576,COLUMN(AJ90),0)</f>
        <v>161767</v>
      </c>
      <c r="BJ89" s="7">
        <f>VLOOKUP("*Забайкальский*",[1]итого!$1:$1048576,COLUMN(AK90),0)</f>
        <v>163533</v>
      </c>
      <c r="BK89" s="7">
        <f>VLOOKUP("*Забайкальский*",[1]итого!$1:$1048576,COLUMN(AL90),0)</f>
        <v>164974</v>
      </c>
      <c r="BL89" s="7">
        <f>VLOOKUP("*Забайкальский*",[1]итого!$1:$1048576,COLUMN(AM90),0)</f>
        <v>167237</v>
      </c>
      <c r="BM89" s="7">
        <f>VLOOKUP("*Забайкальский*",[1]итого!$1:$1048576,COLUMN(AN90),0)</f>
        <v>168180</v>
      </c>
      <c r="BN89" s="7">
        <f>VLOOKUP("*Забайкальский*",[1]итого!$1:$1048576,COLUMN(AO90),0)</f>
        <v>167162</v>
      </c>
      <c r="BO89" s="7">
        <f>VLOOKUP("*Забайкальский*",[1]итого!$1:$1048576,COLUMN(AP90),0)</f>
        <v>166701</v>
      </c>
      <c r="BP89" s="7">
        <f>VLOOKUP("*Забайкальский*",[1]итого!$1:$1048576,COLUMN(AQ90),0)</f>
        <v>167380</v>
      </c>
      <c r="BQ89" s="7">
        <f>VLOOKUP("*Забайкальский*",[1]итого!$1:$1048576,COLUMN(AR90),0)</f>
        <v>169023</v>
      </c>
      <c r="BR89" s="7">
        <f>VLOOKUP("*Забайкальский*",[1]итого!$1:$1048576,COLUMN(AS90),0)</f>
        <v>171245</v>
      </c>
      <c r="BS89" s="7">
        <f>VLOOKUP("*Забайкальский*",[1]итого!$1:$1048576,COLUMN(AT90),0)</f>
        <v>173839</v>
      </c>
      <c r="BT89" s="7">
        <f>VLOOKUP("*Забайкальский*",[1]итого!$1:$1048576,COLUMN(AU90),0)</f>
        <v>176240</v>
      </c>
      <c r="BU89" s="7">
        <f>VLOOKUP("*Забайкальский*",[1]итого!$1:$1048576,COLUMN(AV90),0)</f>
        <v>178377</v>
      </c>
      <c r="BV89" s="7">
        <f>VLOOKUP("*Забайкальский*",[1]итого!$1:$1048576,COLUMN(AW90),0)</f>
        <v>180837</v>
      </c>
      <c r="BW89" s="7">
        <f>VLOOKUP("*Забайкальский*",[1]итого!$1:$1048576,COLUMN(AX90),0)</f>
        <v>181900</v>
      </c>
      <c r="BX89" s="7">
        <f>VLOOKUP("*Забайкальский*",[1]итого!$1:$1048576,COLUMN(AY90),0)</f>
        <v>183986</v>
      </c>
      <c r="BY89" s="7">
        <f>VLOOKUP("*Забайкальский*",[1]итого!$1:$1048576,COLUMN(AZ90),0)</f>
        <v>187666</v>
      </c>
      <c r="BZ89" s="7">
        <f>VLOOKUP("*Забайкальский*",[1]итого!$1:$1048576,COLUMN(BA90),0)</f>
        <v>191145</v>
      </c>
      <c r="CA89" s="7">
        <f>VLOOKUP("*Забайкальский*",[1]итого!$1:$1048576,COLUMN(BB90),0)</f>
        <v>195138</v>
      </c>
      <c r="CB89" s="7">
        <f>VLOOKUP("*Забайкальский*",[1]итого!$1:$1048576,COLUMN(BC90),0)</f>
        <v>200238</v>
      </c>
      <c r="CC89" s="7">
        <f>VLOOKUP("*Забайкальский*",[1]итого!$1:$1048576,COLUMN(BD90),0)</f>
        <v>204646</v>
      </c>
      <c r="CD89" s="7">
        <f>VLOOKUP("*Забайкальский*",[1]итого!$1:$1048576,COLUMN(BE90),0)</f>
        <v>211241</v>
      </c>
      <c r="CE89" s="7">
        <f>VLOOKUP("*Забайкальский*",[1]итого!$1:$1048576,COLUMN(BF90),0)</f>
        <v>217360</v>
      </c>
      <c r="CF89" s="7">
        <f>VLOOKUP("*Забайкальский*",[1]итого!$1:$1048576,COLUMN(BG90),0)</f>
        <v>221787</v>
      </c>
      <c r="CG89" s="7">
        <f>VLOOKUP("*Забайкальский*",[1]итого!$1:$1048576,COLUMN(BH90),0)</f>
        <v>225129</v>
      </c>
      <c r="CH89" s="7">
        <f>VLOOKUP("*Забайкальский*",[1]итого!$1:$1048576,COLUMN(BI90),0)</f>
        <v>223538</v>
      </c>
      <c r="CI89" s="7">
        <f>VLOOKUP("*Забайкальский*",[1]итого!$1:$1048576,COLUMN(BJ90),0)</f>
        <v>225380</v>
      </c>
      <c r="CJ89" s="7">
        <f>VLOOKUP("*Забайкальский*",[1]итого!$1:$1048576,COLUMN(BK90),0)</f>
        <v>227309</v>
      </c>
      <c r="CK89" s="7">
        <f>VLOOKUP("*Забайкальский*",[1]итого!$1:$1048576,COLUMN(BL90),0)</f>
        <v>231100</v>
      </c>
      <c r="CL89" s="7">
        <f>VLOOKUP("*Забайкальский*",[1]итого!$1:$1048576,COLUMN(BM90),0)</f>
        <v>235084</v>
      </c>
      <c r="CM89" s="7">
        <f>VLOOKUP("*Забайкальский*",[1]итого!$1:$1048576,COLUMN(BN90),0)</f>
        <v>239377</v>
      </c>
      <c r="CN89" s="7">
        <f>VLOOKUP("*Забайкальский*",[1]итого!$1:$1048576,COLUMN(BO90),0)</f>
        <v>244909</v>
      </c>
      <c r="CO89" s="7">
        <f>VLOOKUP("*Забайкальский*",[1]итого!$1:$1048576,COLUMN(BP90),0)</f>
        <v>246713</v>
      </c>
      <c r="CP89" s="7">
        <f>VLOOKUP("*Забайкальский*",[1]итого!$1:$1048576,COLUMN(BQ90),0)</f>
        <v>250160</v>
      </c>
      <c r="CQ89" s="7">
        <f>VLOOKUP("*Забайкальский*",[1]итого!$1:$1048576,COLUMN(BR90),0)</f>
        <v>251652</v>
      </c>
      <c r="CR89" s="7">
        <f>VLOOKUP("*Забайкальский*",[1]итого!$1:$1048576,COLUMN(BS90),0)</f>
        <v>251624</v>
      </c>
      <c r="CS89" s="7">
        <f>VLOOKUP("*Забайкальский*",[1]итого!$1:$1048576,COLUMN(BT90),0)</f>
        <v>241158</v>
      </c>
      <c r="CT89" s="7">
        <f>VLOOKUP("*Забайкальский*",[1]итого!$1:$1048576,COLUMN(BU90),0)</f>
        <v>237056</v>
      </c>
      <c r="CU89" s="7">
        <f>VLOOKUP("*Забайкальский*",[1]итого!$1:$1048576,COLUMN(BV90),0)</f>
        <v>233751</v>
      </c>
      <c r="CV89" s="7">
        <f>VLOOKUP("*Забайкальский*",[1]итого!$1:$1048576,COLUMN(BW90),0)</f>
        <v>233328</v>
      </c>
      <c r="CW89" s="7">
        <f>VLOOKUP("*Забайкальский*",[1]итого!$1:$1048576,COLUMN(BX90),0)</f>
        <v>233608</v>
      </c>
      <c r="CX89" s="7">
        <f>VLOOKUP("*Забайкальский*",[1]итого!$1:$1048576,COLUMN(BY90),0)</f>
        <v>234301</v>
      </c>
      <c r="CY89" s="7">
        <f>VLOOKUP("*Забайкальский*",[1]итого!$1:$1048576,COLUMN(BZ90),0)</f>
        <v>235616</v>
      </c>
      <c r="CZ89" s="7">
        <f>VLOOKUP("*Забайкальский*",[1]итого!$1:$1048576,COLUMN(CA90),0)</f>
        <v>235566</v>
      </c>
      <c r="DA89" s="7">
        <f>VLOOKUP("*Забайкальский*",[1]итого!$1:$1048576,COLUMN(CB90),0)</f>
        <v>234859</v>
      </c>
      <c r="DB89" s="7">
        <f>VLOOKUP("*Забайкальский*",[1]итого!$1:$1048576,COLUMN(CC90),0)</f>
        <v>238133</v>
      </c>
      <c r="DC89" s="7">
        <f>VLOOKUP("*Забайкальский*",[1]итого!$1:$1048576,COLUMN(CD90),0)</f>
        <v>239438</v>
      </c>
      <c r="DD89" s="7">
        <f>VLOOKUP("*Забайкальский*",[1]итого!$1:$1048576,COLUMN(CE90),0)</f>
        <v>242277</v>
      </c>
      <c r="DE89" s="7">
        <f>VLOOKUP("*Забайкальский*",[1]итого!$1:$1048576,COLUMN(CF90),0)</f>
        <v>242960</v>
      </c>
      <c r="DF89" s="7">
        <f>VLOOKUP("*Забайкальский*",[1]итого!$1:$1048576,COLUMN(CG90),0)</f>
        <v>243784</v>
      </c>
    </row>
    <row r="90" spans="1:110" x14ac:dyDescent="0.25">
      <c r="A90" s="8" t="s">
        <v>83</v>
      </c>
      <c r="B90" s="7">
        <v>30812.844000000001</v>
      </c>
      <c r="C90" s="7">
        <v>30762.440999999999</v>
      </c>
      <c r="D90" s="7">
        <v>30875.97</v>
      </c>
      <c r="E90" s="7">
        <v>31139.909</v>
      </c>
      <c r="F90" s="7">
        <v>31498.668000000001</v>
      </c>
      <c r="G90" s="7">
        <v>31728.423999999999</v>
      </c>
      <c r="H90" s="7">
        <v>32044.781999999999</v>
      </c>
      <c r="I90" s="7">
        <v>32458.092000000001</v>
      </c>
      <c r="J90" s="7">
        <v>33006.819000000003</v>
      </c>
      <c r="K90" s="7">
        <v>33351.398999999998</v>
      </c>
      <c r="L90" s="7">
        <v>33635.544000000002</v>
      </c>
      <c r="M90" s="7">
        <v>34244.550000000003</v>
      </c>
      <c r="N90" s="7">
        <v>34677.881999999998</v>
      </c>
      <c r="O90" s="7">
        <v>34959.752999999997</v>
      </c>
      <c r="P90" s="7">
        <v>35141.031999999999</v>
      </c>
      <c r="Q90" s="7">
        <v>35890.275000000001</v>
      </c>
      <c r="R90" s="7">
        <v>36474.065000000002</v>
      </c>
      <c r="S90" s="7">
        <v>37286.648999999998</v>
      </c>
      <c r="T90" s="7">
        <v>38241.224999999999</v>
      </c>
      <c r="U90" s="7">
        <v>39091.375999999997</v>
      </c>
      <c r="V90" s="7">
        <v>40203.125999999997</v>
      </c>
      <c r="W90" s="7">
        <v>41122.620999999999</v>
      </c>
      <c r="X90" s="7">
        <v>41794.088000000003</v>
      </c>
      <c r="Y90" s="7">
        <v>42922.6</v>
      </c>
      <c r="Z90" s="7">
        <v>43104.595000000001</v>
      </c>
      <c r="AA90" s="7">
        <f>VLOOKUP("*Камчатский*",[1]итого!$1:$1048576,COLUMN(B91),0)</f>
        <v>43543</v>
      </c>
      <c r="AB90" s="7">
        <f>VLOOKUP("*Камчатский*",[1]итого!$1:$1048576,COLUMN(C91),0)</f>
        <v>44104</v>
      </c>
      <c r="AC90" s="7">
        <f>VLOOKUP("*Камчатский*",[1]итого!$1:$1048576,COLUMN(D91),0)</f>
        <v>44798</v>
      </c>
      <c r="AD90" s="7">
        <f>VLOOKUP("*Камчатский*",[1]итого!$1:$1048576,COLUMN(E91),0)</f>
        <v>45738</v>
      </c>
      <c r="AE90" s="7">
        <f>VLOOKUP("*Камчатский*",[1]итого!$1:$1048576,COLUMN(F91),0)</f>
        <v>46519</v>
      </c>
      <c r="AF90" s="7">
        <f>VLOOKUP("*Камчатский*",[1]итого!$1:$1048576,COLUMN(G91),0)</f>
        <v>47332</v>
      </c>
      <c r="AG90" s="7">
        <f>VLOOKUP("*Камчатский*",[1]итого!$1:$1048576,COLUMN(H91),0)</f>
        <v>48152</v>
      </c>
      <c r="AH90" s="7">
        <f>VLOOKUP("*Камчатский*",[1]итого!$1:$1048576,COLUMN(I91),0)</f>
        <v>48932</v>
      </c>
      <c r="AI90" s="7">
        <f>VLOOKUP("*Камчатский*",[1]итого!$1:$1048576,COLUMN(J91),0)</f>
        <v>49740</v>
      </c>
      <c r="AJ90" s="7">
        <f>VLOOKUP("*Камчатский*",[1]итого!$1:$1048576,COLUMN(K91),0)</f>
        <v>50361</v>
      </c>
      <c r="AK90" s="7">
        <f>VLOOKUP("*Камчатский*",[1]итого!$1:$1048576,COLUMN(L91),0)</f>
        <v>51153</v>
      </c>
      <c r="AL90" s="7">
        <f>VLOOKUP("*Камчатский*",[1]итого!$1:$1048576,COLUMN(M91),0)</f>
        <v>51509</v>
      </c>
      <c r="AM90" s="7">
        <f>VLOOKUP("*Камчатский*",[1]итого!$1:$1048576,COLUMN(N91),0)</f>
        <v>51995</v>
      </c>
      <c r="AN90" s="7">
        <f>VLOOKUP("*Камчатский*",[1]итого!$1:$1048576,COLUMN(O91),0)</f>
        <v>52541</v>
      </c>
      <c r="AO90" s="7">
        <f>VLOOKUP("*Камчатский*",[1]итого!$1:$1048576,COLUMN(P91),0)</f>
        <v>53311</v>
      </c>
      <c r="AP90" s="7">
        <f>VLOOKUP("*Камчатский*",[1]итого!$1:$1048576,COLUMN(Q91),0)</f>
        <v>53177</v>
      </c>
      <c r="AQ90" s="7">
        <f>VLOOKUP("*Камчатский*",[1]итого!$1:$1048576,COLUMN(R91),0)</f>
        <v>53313</v>
      </c>
      <c r="AR90" s="7">
        <f>VLOOKUP("*Камчатский*",[1]итого!$1:$1048576,COLUMN(S91),0)</f>
        <v>53765</v>
      </c>
      <c r="AS90" s="7">
        <f>VLOOKUP("*Камчатский*",[1]итого!$1:$1048576,COLUMN(T91),0)</f>
        <v>54823</v>
      </c>
      <c r="AT90" s="7">
        <f>VLOOKUP("*Камчатский*",[1]итого!$1:$1048576,COLUMN(U91),0)</f>
        <v>55726</v>
      </c>
      <c r="AU90" s="7">
        <f>VLOOKUP("*Камчатский*",[1]итого!$1:$1048576,COLUMN(V91),0)</f>
        <v>56762</v>
      </c>
      <c r="AV90" s="7">
        <f>VLOOKUP("*Камчатский*",[1]итого!$1:$1048576,COLUMN(W91),0)</f>
        <v>57869</v>
      </c>
      <c r="AW90" s="7">
        <f>VLOOKUP("*Камчатский*",[1]итого!$1:$1048576,COLUMN(X91),0)</f>
        <v>58365</v>
      </c>
      <c r="AX90" s="7">
        <f>VLOOKUP("*Камчатский*",[1]итого!$1:$1048576,COLUMN(Y91),0)</f>
        <v>58866</v>
      </c>
      <c r="AY90" s="7">
        <f>VLOOKUP("*Камчатский*",[1]итого!$1:$1048576,COLUMN(Z91),0)</f>
        <v>59574</v>
      </c>
      <c r="AZ90" s="7">
        <f>VLOOKUP("*Камчатский*",[1]итого!$1:$1048576,COLUMN(AA91),0)</f>
        <v>60590</v>
      </c>
      <c r="BA90" s="7">
        <f>VLOOKUP("*Камчатский*",[1]итого!$1:$1048576,COLUMN(AB91),0)</f>
        <v>61941</v>
      </c>
      <c r="BB90" s="7">
        <f>VLOOKUP("*Камчатский*",[1]итого!$1:$1048576,COLUMN(AC91),0)</f>
        <v>63205</v>
      </c>
      <c r="BC90" s="7">
        <f>VLOOKUP("*Камчатский*",[1]итого!$1:$1048576,COLUMN(AD91),0)</f>
        <v>64589</v>
      </c>
      <c r="BD90" s="7">
        <f>VLOOKUP("*Камчатский*",[1]итого!$1:$1048576,COLUMN(AE91),0)</f>
        <v>66089</v>
      </c>
      <c r="BE90" s="7">
        <f>VLOOKUP("*Камчатский*",[1]итого!$1:$1048576,COLUMN(AF91),0)</f>
        <v>67333</v>
      </c>
      <c r="BF90" s="7">
        <f>VLOOKUP("*Камчатский*",[1]итого!$1:$1048576,COLUMN(AG91),0)</f>
        <v>68798</v>
      </c>
      <c r="BG90" s="7">
        <f>VLOOKUP("*Камчатский*",[1]итого!$1:$1048576,COLUMN(AH91),0)</f>
        <v>70111</v>
      </c>
      <c r="BH90" s="7">
        <f>VLOOKUP("*Камчатский*",[1]итого!$1:$1048576,COLUMN(AI91),0)</f>
        <v>71144</v>
      </c>
      <c r="BI90" s="7">
        <f>VLOOKUP("*Камчатский*",[1]итого!$1:$1048576,COLUMN(AJ91),0)</f>
        <v>72225</v>
      </c>
      <c r="BJ90" s="7">
        <f>VLOOKUP("*Камчатский*",[1]итого!$1:$1048576,COLUMN(AK91),0)</f>
        <v>72962</v>
      </c>
      <c r="BK90" s="7">
        <f>VLOOKUP("*Камчатский*",[1]итого!$1:$1048576,COLUMN(AL91),0)</f>
        <v>73872</v>
      </c>
      <c r="BL90" s="7">
        <f>VLOOKUP("*Камчатский*",[1]итого!$1:$1048576,COLUMN(AM91),0)</f>
        <v>75197</v>
      </c>
      <c r="BM90" s="7">
        <f>VLOOKUP("*Камчатский*",[1]итого!$1:$1048576,COLUMN(AN91),0)</f>
        <v>75418</v>
      </c>
      <c r="BN90" s="7">
        <f>VLOOKUP("*Камчатский*",[1]итого!$1:$1048576,COLUMN(AO91),0)</f>
        <v>74946</v>
      </c>
      <c r="BO90" s="7">
        <f>VLOOKUP("*Камчатский*",[1]итого!$1:$1048576,COLUMN(AP91),0)</f>
        <v>74763</v>
      </c>
      <c r="BP90" s="7">
        <f>VLOOKUP("*Камчатский*",[1]итого!$1:$1048576,COLUMN(AQ91),0)</f>
        <v>75146</v>
      </c>
      <c r="BQ90" s="7">
        <f>VLOOKUP("*Камчатский*",[1]итого!$1:$1048576,COLUMN(AR91),0)</f>
        <v>75896</v>
      </c>
      <c r="BR90" s="7">
        <f>VLOOKUP("*Камчатский*",[1]итого!$1:$1048576,COLUMN(AS91),0)</f>
        <v>76214</v>
      </c>
      <c r="BS90" s="7">
        <f>VLOOKUP("*Камчатский*",[1]итого!$1:$1048576,COLUMN(AT91),0)</f>
        <v>77399</v>
      </c>
      <c r="BT90" s="7">
        <f>VLOOKUP("*Камчатский*",[1]итого!$1:$1048576,COLUMN(AU91),0)</f>
        <v>78360</v>
      </c>
      <c r="BU90" s="7">
        <f>VLOOKUP("*Камчатский*",[1]итого!$1:$1048576,COLUMN(AV91),0)</f>
        <v>79611</v>
      </c>
      <c r="BV90" s="7">
        <f>VLOOKUP("*Камчатский*",[1]итого!$1:$1048576,COLUMN(AW91),0)</f>
        <v>80276</v>
      </c>
      <c r="BW90" s="7">
        <f>VLOOKUP("*Камчатский*",[1]итого!$1:$1048576,COLUMN(AX91),0)</f>
        <v>80936</v>
      </c>
      <c r="BX90" s="7">
        <f>VLOOKUP("*Камчатский*",[1]итого!$1:$1048576,COLUMN(AY91),0)</f>
        <v>81884</v>
      </c>
      <c r="BY90" s="7">
        <f>VLOOKUP("*Камчатский*",[1]итого!$1:$1048576,COLUMN(AZ91),0)</f>
        <v>83147</v>
      </c>
      <c r="BZ90" s="7">
        <f>VLOOKUP("*Камчатский*",[1]итого!$1:$1048576,COLUMN(BA91),0)</f>
        <v>84316</v>
      </c>
      <c r="CA90" s="7">
        <f>VLOOKUP("*Камчатский*",[1]итого!$1:$1048576,COLUMN(BB91),0)</f>
        <v>85666</v>
      </c>
      <c r="CB90" s="7">
        <f>VLOOKUP("*Камчатский*",[1]итого!$1:$1048576,COLUMN(BC91),0)</f>
        <v>87361</v>
      </c>
      <c r="CC90" s="7">
        <f>VLOOKUP("*Камчатский*",[1]итого!$1:$1048576,COLUMN(BD91),0)</f>
        <v>88383</v>
      </c>
      <c r="CD90" s="7">
        <f>VLOOKUP("*Камчатский*",[1]итого!$1:$1048576,COLUMN(BE91),0)</f>
        <v>90686</v>
      </c>
      <c r="CE90" s="7">
        <f>VLOOKUP("*Камчатский*",[1]итого!$1:$1048576,COLUMN(BF91),0)</f>
        <v>93360</v>
      </c>
      <c r="CF90" s="7">
        <f>VLOOKUP("*Камчатский*",[1]итого!$1:$1048576,COLUMN(BG91),0)</f>
        <v>94510</v>
      </c>
      <c r="CG90" s="7">
        <f>VLOOKUP("*Камчатский*",[1]итого!$1:$1048576,COLUMN(BH91),0)</f>
        <v>95882</v>
      </c>
      <c r="CH90" s="7">
        <f>VLOOKUP("*Камчатский*",[1]итого!$1:$1048576,COLUMN(BI91),0)</f>
        <v>94703</v>
      </c>
      <c r="CI90" s="7">
        <f>VLOOKUP("*Камчатский*",[1]итого!$1:$1048576,COLUMN(BJ91),0)</f>
        <v>95559</v>
      </c>
      <c r="CJ90" s="7">
        <f>VLOOKUP("*Камчатский*",[1]итого!$1:$1048576,COLUMN(BK91),0)</f>
        <v>96099</v>
      </c>
      <c r="CK90" s="7">
        <f>VLOOKUP("*Камчатский*",[1]итого!$1:$1048576,COLUMN(BL91),0)</f>
        <v>97269</v>
      </c>
      <c r="CL90" s="7">
        <f>VLOOKUP("*Камчатский*",[1]итого!$1:$1048576,COLUMN(BM91),0)</f>
        <v>98251</v>
      </c>
      <c r="CM90" s="7">
        <f>VLOOKUP("*Камчатский*",[1]итого!$1:$1048576,COLUMN(BN91),0)</f>
        <v>99375</v>
      </c>
      <c r="CN90" s="7">
        <f>VLOOKUP("*Камчатский*",[1]итого!$1:$1048576,COLUMN(BO91),0)</f>
        <v>101264</v>
      </c>
      <c r="CO90" s="7">
        <f>VLOOKUP("*Камчатский*",[1]итого!$1:$1048576,COLUMN(BP91),0)</f>
        <v>100955</v>
      </c>
      <c r="CP90" s="7">
        <f>VLOOKUP("*Камчатский*",[1]итого!$1:$1048576,COLUMN(BQ91),0)</f>
        <v>101752</v>
      </c>
      <c r="CQ90" s="7">
        <f>VLOOKUP("*Камчатский*",[1]итого!$1:$1048576,COLUMN(BR91),0)</f>
        <v>101544</v>
      </c>
      <c r="CR90" s="7">
        <f>VLOOKUP("*Камчатский*",[1]итого!$1:$1048576,COLUMN(BS91),0)</f>
        <v>101333</v>
      </c>
      <c r="CS90" s="7">
        <f>VLOOKUP("*Камчатский*",[1]итого!$1:$1048576,COLUMN(BT91),0)</f>
        <v>99735</v>
      </c>
      <c r="CT90" s="7">
        <f>VLOOKUP("*Камчатский*",[1]итого!$1:$1048576,COLUMN(BU91),0)</f>
        <v>97397</v>
      </c>
      <c r="CU90" s="7">
        <f>VLOOKUP("*Камчатский*",[1]итого!$1:$1048576,COLUMN(BV91),0)</f>
        <v>96159</v>
      </c>
      <c r="CV90" s="7">
        <f>VLOOKUP("*Камчатский*",[1]итого!$1:$1048576,COLUMN(BW91),0)</f>
        <v>95778</v>
      </c>
      <c r="CW90" s="7">
        <f>VLOOKUP("*Камчатский*",[1]итого!$1:$1048576,COLUMN(BX91),0)</f>
        <v>95579</v>
      </c>
      <c r="CX90" s="7">
        <f>VLOOKUP("*Камчатский*",[1]итого!$1:$1048576,COLUMN(BY91),0)</f>
        <v>95234</v>
      </c>
      <c r="CY90" s="7">
        <f>VLOOKUP("*Камчатский*",[1]итого!$1:$1048576,COLUMN(BZ91),0)</f>
        <v>95432</v>
      </c>
      <c r="CZ90" s="7">
        <f>VLOOKUP("*Камчатский*",[1]итого!$1:$1048576,COLUMN(CA91),0)</f>
        <v>95113</v>
      </c>
      <c r="DA90" s="7">
        <f>VLOOKUP("*Камчатский*",[1]итого!$1:$1048576,COLUMN(CB91),0)</f>
        <v>94591</v>
      </c>
      <c r="DB90" s="7">
        <f>VLOOKUP("*Камчатский*",[1]итого!$1:$1048576,COLUMN(CC91),0)</f>
        <v>95148</v>
      </c>
      <c r="DC90" s="7">
        <f>VLOOKUP("*Камчатский*",[1]итого!$1:$1048576,COLUMN(CD91),0)</f>
        <v>95268</v>
      </c>
      <c r="DD90" s="7">
        <f>VLOOKUP("*Камчатский*",[1]итого!$1:$1048576,COLUMN(CE91),0)</f>
        <v>95803</v>
      </c>
      <c r="DE90" s="7">
        <f>VLOOKUP("*Камчатский*",[1]итого!$1:$1048576,COLUMN(CF91),0)</f>
        <v>95889</v>
      </c>
      <c r="DF90" s="7">
        <f>VLOOKUP("*Камчатский*",[1]итого!$1:$1048576,COLUMN(CG91),0)</f>
        <v>95403</v>
      </c>
    </row>
    <row r="91" spans="1:110" x14ac:dyDescent="0.25">
      <c r="A91" s="8" t="s">
        <v>84</v>
      </c>
      <c r="B91" s="7">
        <v>134386.04800000001</v>
      </c>
      <c r="C91" s="7">
        <v>134500.35699999999</v>
      </c>
      <c r="D91" s="7">
        <v>134731.32699999999</v>
      </c>
      <c r="E91" s="7">
        <v>136035.24600000001</v>
      </c>
      <c r="F91" s="7">
        <v>137379.99100000001</v>
      </c>
      <c r="G91" s="7">
        <v>137866.549</v>
      </c>
      <c r="H91" s="7">
        <v>139648.31099999999</v>
      </c>
      <c r="I91" s="7">
        <v>141693.92199999999</v>
      </c>
      <c r="J91" s="7">
        <v>143672.057</v>
      </c>
      <c r="K91" s="7">
        <v>146089.364</v>
      </c>
      <c r="L91" s="7">
        <v>147183.27799999999</v>
      </c>
      <c r="M91" s="7">
        <v>149745.61600000001</v>
      </c>
      <c r="N91" s="7">
        <v>151942.701</v>
      </c>
      <c r="O91" s="7">
        <v>153528.06</v>
      </c>
      <c r="P91" s="7">
        <v>154744.894</v>
      </c>
      <c r="Q91" s="7">
        <v>157771.179</v>
      </c>
      <c r="R91" s="7">
        <v>161073.948</v>
      </c>
      <c r="S91" s="7">
        <v>164835.60699999999</v>
      </c>
      <c r="T91" s="7">
        <v>168309.25</v>
      </c>
      <c r="U91" s="7">
        <v>172069.56400000001</v>
      </c>
      <c r="V91" s="7">
        <v>176210.33</v>
      </c>
      <c r="W91" s="7">
        <v>181039.76300000001</v>
      </c>
      <c r="X91" s="7">
        <v>183514.61600000001</v>
      </c>
      <c r="Y91" s="7">
        <v>188198.83600000001</v>
      </c>
      <c r="Z91" s="7">
        <v>186731.87100000001</v>
      </c>
      <c r="AA91" s="7">
        <f>VLOOKUP("*Приморский*",[1]итого!$1:$1048576,COLUMN(B92),0)</f>
        <v>189126</v>
      </c>
      <c r="AB91" s="7">
        <f>VLOOKUP("*Приморский*",[1]итого!$1:$1048576,COLUMN(C92),0)</f>
        <v>191495</v>
      </c>
      <c r="AC91" s="7">
        <f>VLOOKUP("*Приморский*",[1]итого!$1:$1048576,COLUMN(D92),0)</f>
        <v>195625</v>
      </c>
      <c r="AD91" s="7">
        <f>VLOOKUP("*Приморский*",[1]итого!$1:$1048576,COLUMN(E92),0)</f>
        <v>200057</v>
      </c>
      <c r="AE91" s="7">
        <f>VLOOKUP("*Приморский*",[1]итого!$1:$1048576,COLUMN(F92),0)</f>
        <v>203549</v>
      </c>
      <c r="AF91" s="7">
        <f>VLOOKUP("*Приморский*",[1]итого!$1:$1048576,COLUMN(G92),0)</f>
        <v>206872</v>
      </c>
      <c r="AG91" s="7">
        <f>VLOOKUP("*Приморский*",[1]итого!$1:$1048576,COLUMN(H92),0)</f>
        <v>209577</v>
      </c>
      <c r="AH91" s="7">
        <f>VLOOKUP("*Приморский*",[1]итого!$1:$1048576,COLUMN(I92),0)</f>
        <v>213342</v>
      </c>
      <c r="AI91" s="7">
        <f>VLOOKUP("*Приморский*",[1]итого!$1:$1048576,COLUMN(J92),0)</f>
        <v>217725</v>
      </c>
      <c r="AJ91" s="7">
        <f>VLOOKUP("*Приморский*",[1]итого!$1:$1048576,COLUMN(K92),0)</f>
        <v>218980</v>
      </c>
      <c r="AK91" s="7">
        <f>VLOOKUP("*Приморский*",[1]итого!$1:$1048576,COLUMN(L92),0)</f>
        <v>222198</v>
      </c>
      <c r="AL91" s="7">
        <f>VLOOKUP("*Приморский*",[1]итого!$1:$1048576,COLUMN(M92),0)</f>
        <v>225202</v>
      </c>
      <c r="AM91" s="7">
        <f>VLOOKUP("*Приморский*",[1]итого!$1:$1048576,COLUMN(N92),0)</f>
        <v>228104</v>
      </c>
      <c r="AN91" s="7">
        <f>VLOOKUP("*Приморский*",[1]итого!$1:$1048576,COLUMN(O92),0)</f>
        <v>232554</v>
      </c>
      <c r="AO91" s="7">
        <f>VLOOKUP("*Приморский*",[1]итого!$1:$1048576,COLUMN(P92),0)</f>
        <v>237705</v>
      </c>
      <c r="AP91" s="7">
        <f>VLOOKUP("*Приморский*",[1]итого!$1:$1048576,COLUMN(Q92),0)</f>
        <v>238106</v>
      </c>
      <c r="AQ91" s="7">
        <f>VLOOKUP("*Приморский*",[1]итого!$1:$1048576,COLUMN(R92),0)</f>
        <v>239897</v>
      </c>
      <c r="AR91" s="7">
        <f>VLOOKUP("*Приморский*",[1]итого!$1:$1048576,COLUMN(S92),0)</f>
        <v>242859</v>
      </c>
      <c r="AS91" s="7">
        <f>VLOOKUP("*Приморский*",[1]итого!$1:$1048576,COLUMN(T92),0)</f>
        <v>247134</v>
      </c>
      <c r="AT91" s="7">
        <f>VLOOKUP("*Приморский*",[1]итого!$1:$1048576,COLUMN(U92),0)</f>
        <v>252297</v>
      </c>
      <c r="AU91" s="7">
        <f>VLOOKUP("*Приморский*",[1]итого!$1:$1048576,COLUMN(V92),0)</f>
        <v>257565</v>
      </c>
      <c r="AV91" s="7">
        <f>VLOOKUP("*Приморский*",[1]итого!$1:$1048576,COLUMN(W92),0)</f>
        <v>262835</v>
      </c>
      <c r="AW91" s="7">
        <f>VLOOKUP("*Приморский*",[1]итого!$1:$1048576,COLUMN(X92),0)</f>
        <v>262666</v>
      </c>
      <c r="AX91" s="7">
        <f>VLOOKUP("*Приморский*",[1]итого!$1:$1048576,COLUMN(Y92),0)</f>
        <v>266041</v>
      </c>
      <c r="AY91" s="7">
        <f>VLOOKUP("*Приморский*",[1]итого!$1:$1048576,COLUMN(Z92),0)</f>
        <v>269515</v>
      </c>
      <c r="AZ91" s="7">
        <f>VLOOKUP("*Приморский*",[1]итого!$1:$1048576,COLUMN(AA92),0)</f>
        <v>275044</v>
      </c>
      <c r="BA91" s="7">
        <f>VLOOKUP("*Приморский*",[1]итого!$1:$1048576,COLUMN(AB92),0)</f>
        <v>283247</v>
      </c>
      <c r="BB91" s="7">
        <f>VLOOKUP("*Приморский*",[1]итого!$1:$1048576,COLUMN(AC92),0)</f>
        <v>291329</v>
      </c>
      <c r="BC91" s="7">
        <f>VLOOKUP("*Приморский*",[1]итого!$1:$1048576,COLUMN(AD92),0)</f>
        <v>298604</v>
      </c>
      <c r="BD91" s="7">
        <f>VLOOKUP("*Приморский*",[1]итого!$1:$1048576,COLUMN(AE92),0)</f>
        <v>307387</v>
      </c>
      <c r="BE91" s="7">
        <f>VLOOKUP("*Приморский*",[1]итого!$1:$1048576,COLUMN(AF92),0)</f>
        <v>314841</v>
      </c>
      <c r="BF91" s="7">
        <f>VLOOKUP("*Приморский*",[1]итого!$1:$1048576,COLUMN(AG92),0)</f>
        <v>322206</v>
      </c>
      <c r="BG91" s="7">
        <f>VLOOKUP("*Приморский*",[1]итого!$1:$1048576,COLUMN(AH92),0)</f>
        <v>330375</v>
      </c>
      <c r="BH91" s="7">
        <f>VLOOKUP("*Приморский*",[1]итого!$1:$1048576,COLUMN(AI92),0)</f>
        <v>336866</v>
      </c>
      <c r="BI91" s="7">
        <f>VLOOKUP("*Приморский*",[1]итого!$1:$1048576,COLUMN(AJ92),0)</f>
        <v>337868</v>
      </c>
      <c r="BJ91" s="7">
        <f>VLOOKUP("*Приморский*",[1]итого!$1:$1048576,COLUMN(AK92),0)</f>
        <v>343488</v>
      </c>
      <c r="BK91" s="7">
        <f>VLOOKUP("*Приморский*",[1]итого!$1:$1048576,COLUMN(AL92),0)</f>
        <v>348790</v>
      </c>
      <c r="BL91" s="7">
        <f>VLOOKUP("*Приморский*",[1]итого!$1:$1048576,COLUMN(AM92),0)</f>
        <v>356208</v>
      </c>
      <c r="BM91" s="7">
        <f>VLOOKUP("*Приморский*",[1]итого!$1:$1048576,COLUMN(AN92),0)</f>
        <v>360645</v>
      </c>
      <c r="BN91" s="7">
        <f>VLOOKUP("*Приморский*",[1]итого!$1:$1048576,COLUMN(AO92),0)</f>
        <v>360193</v>
      </c>
      <c r="BO91" s="7">
        <f>VLOOKUP("*Приморский*",[1]итого!$1:$1048576,COLUMN(AP92),0)</f>
        <v>360692</v>
      </c>
      <c r="BP91" s="7">
        <f>VLOOKUP("*Приморский*",[1]итого!$1:$1048576,COLUMN(AQ92),0)</f>
        <v>363419</v>
      </c>
      <c r="BQ91" s="7">
        <f>VLOOKUP("*Приморский*",[1]итого!$1:$1048576,COLUMN(AR92),0)</f>
        <v>368177</v>
      </c>
      <c r="BR91" s="7">
        <f>VLOOKUP("*Приморский*",[1]итого!$1:$1048576,COLUMN(AS92),0)</f>
        <v>371694</v>
      </c>
      <c r="BS91" s="7">
        <f>VLOOKUP("*Приморский*",[1]итого!$1:$1048576,COLUMN(AT92),0)</f>
        <v>379426</v>
      </c>
      <c r="BT91" s="7">
        <f>VLOOKUP("*Приморский*",[1]итого!$1:$1048576,COLUMN(AU92),0)</f>
        <v>384983</v>
      </c>
      <c r="BU91" s="7">
        <f>VLOOKUP("*Приморский*",[1]итого!$1:$1048576,COLUMN(AV92),0)</f>
        <v>390128</v>
      </c>
      <c r="BV91" s="7">
        <f>VLOOKUP("*Приморский*",[1]итого!$1:$1048576,COLUMN(AW92),0)</f>
        <v>395904</v>
      </c>
      <c r="BW91" s="7">
        <f>VLOOKUP("*Приморский*",[1]итого!$1:$1048576,COLUMN(AX92),0)</f>
        <v>398626</v>
      </c>
      <c r="BX91" s="7">
        <f>VLOOKUP("*Приморский*",[1]итого!$1:$1048576,COLUMN(AY92),0)</f>
        <v>403859</v>
      </c>
      <c r="BY91" s="7">
        <f>VLOOKUP("*Приморский*",[1]итого!$1:$1048576,COLUMN(AZ92),0)</f>
        <v>413159</v>
      </c>
      <c r="BZ91" s="7">
        <f>VLOOKUP("*Приморский*",[1]итого!$1:$1048576,COLUMN(BA92),0)</f>
        <v>421573</v>
      </c>
      <c r="CA91" s="7">
        <f>VLOOKUP("*Приморский*",[1]итого!$1:$1048576,COLUMN(BB92),0)</f>
        <v>431219</v>
      </c>
      <c r="CB91" s="7">
        <f>VLOOKUP("*Приморский*",[1]итого!$1:$1048576,COLUMN(BC92),0)</f>
        <v>440314</v>
      </c>
      <c r="CC91" s="7">
        <f>VLOOKUP("*Приморский*",[1]итого!$1:$1048576,COLUMN(BD92),0)</f>
        <v>448585</v>
      </c>
      <c r="CD91" s="7">
        <f>VLOOKUP("*Приморский*",[1]итого!$1:$1048576,COLUMN(BE92),0)</f>
        <v>461537</v>
      </c>
      <c r="CE91" s="7">
        <f>VLOOKUP("*Приморский*",[1]итого!$1:$1048576,COLUMN(BF92),0)</f>
        <v>474545</v>
      </c>
      <c r="CF91" s="7">
        <f>VLOOKUP("*Приморский*",[1]итого!$1:$1048576,COLUMN(BG92),0)</f>
        <v>485336</v>
      </c>
      <c r="CG91" s="7">
        <f>VLOOKUP("*Приморский*",[1]итого!$1:$1048576,COLUMN(BH92),0)</f>
        <v>493211</v>
      </c>
      <c r="CH91" s="7">
        <f>VLOOKUP("*Приморский*",[1]итого!$1:$1048576,COLUMN(BI92),0)</f>
        <v>496874</v>
      </c>
      <c r="CI91" s="7">
        <f>VLOOKUP("*Приморский*",[1]итого!$1:$1048576,COLUMN(BJ92),0)</f>
        <v>501133</v>
      </c>
      <c r="CJ91" s="7">
        <f>VLOOKUP("*Приморский*",[1]итого!$1:$1048576,COLUMN(BK92),0)</f>
        <v>505989</v>
      </c>
      <c r="CK91" s="7">
        <f>VLOOKUP("*Приморский*",[1]итого!$1:$1048576,COLUMN(BL92),0)</f>
        <v>515523</v>
      </c>
      <c r="CL91" s="7">
        <f>VLOOKUP("*Приморский*",[1]итого!$1:$1048576,COLUMN(BM92),0)</f>
        <v>523660</v>
      </c>
      <c r="CM91" s="7">
        <f>VLOOKUP("*Приморский*",[1]итого!$1:$1048576,COLUMN(BN92),0)</f>
        <v>532151</v>
      </c>
      <c r="CN91" s="7">
        <f>VLOOKUP("*Приморский*",[1]итого!$1:$1048576,COLUMN(BO92),0)</f>
        <v>545677</v>
      </c>
      <c r="CO91" s="7">
        <f>VLOOKUP("*Приморский*",[1]итого!$1:$1048576,COLUMN(BP92),0)</f>
        <v>548750</v>
      </c>
      <c r="CP91" s="7">
        <f>VLOOKUP("*Приморский*",[1]итого!$1:$1048576,COLUMN(BQ92),0)</f>
        <v>555550</v>
      </c>
      <c r="CQ91" s="7">
        <f>VLOOKUP("*Приморский*",[1]итого!$1:$1048576,COLUMN(BR92),0)</f>
        <v>558363</v>
      </c>
      <c r="CR91" s="7">
        <f>VLOOKUP("*Приморский*",[1]итого!$1:$1048576,COLUMN(BS92),0)</f>
        <v>558662</v>
      </c>
      <c r="CS91" s="7">
        <f>VLOOKUP("*Приморский*",[1]итого!$1:$1048576,COLUMN(BT92),0)</f>
        <v>547768</v>
      </c>
      <c r="CT91" s="7">
        <f>VLOOKUP("*Приморский*",[1]итого!$1:$1048576,COLUMN(BU92),0)</f>
        <v>543109</v>
      </c>
      <c r="CU91" s="7">
        <f>VLOOKUP("*Приморский*",[1]итого!$1:$1048576,COLUMN(BV92),0)</f>
        <v>533615</v>
      </c>
      <c r="CV91" s="7">
        <f>VLOOKUP("*Приморский*",[1]итого!$1:$1048576,COLUMN(BW92),0)</f>
        <v>533603</v>
      </c>
      <c r="CW91" s="7">
        <f>VLOOKUP("*Приморский*",[1]итого!$1:$1048576,COLUMN(BX92),0)</f>
        <v>534945</v>
      </c>
      <c r="CX91" s="7">
        <f>VLOOKUP("*Приморский*",[1]итого!$1:$1048576,COLUMN(BY92),0)</f>
        <v>536032</v>
      </c>
      <c r="CY91" s="7">
        <f>VLOOKUP("*Приморский*",[1]итого!$1:$1048576,COLUMN(BZ92),0)</f>
        <v>538591</v>
      </c>
      <c r="CZ91" s="7">
        <f>VLOOKUP("*Приморский*",[1]итого!$1:$1048576,COLUMN(CA92),0)</f>
        <v>539623</v>
      </c>
      <c r="DA91" s="7">
        <f>VLOOKUP("*Приморский*",[1]итого!$1:$1048576,COLUMN(CB92),0)</f>
        <v>536354</v>
      </c>
      <c r="DB91" s="7">
        <f>VLOOKUP("*Приморский*",[1]итого!$1:$1048576,COLUMN(CC92),0)</f>
        <v>540290</v>
      </c>
      <c r="DC91" s="7">
        <f>VLOOKUP("*Приморский*",[1]итого!$1:$1048576,COLUMN(CD92),0)</f>
        <v>543910</v>
      </c>
      <c r="DD91" s="7">
        <f>VLOOKUP("*Приморский*",[1]итого!$1:$1048576,COLUMN(CE92),0)</f>
        <v>547970</v>
      </c>
      <c r="DE91" s="7">
        <f>VLOOKUP("*Приморский*",[1]итого!$1:$1048576,COLUMN(CF92),0)</f>
        <v>550836</v>
      </c>
      <c r="DF91" s="7">
        <f>VLOOKUP("*Приморский*",[1]итого!$1:$1048576,COLUMN(CG92),0)</f>
        <v>550947</v>
      </c>
    </row>
    <row r="92" spans="1:110" x14ac:dyDescent="0.25">
      <c r="A92" s="8" t="s">
        <v>85</v>
      </c>
      <c r="B92" s="7">
        <v>112325.113</v>
      </c>
      <c r="C92" s="7">
        <v>111914.046</v>
      </c>
      <c r="D92" s="7">
        <v>111861.774</v>
      </c>
      <c r="E92" s="7">
        <v>112464.22</v>
      </c>
      <c r="F92" s="7">
        <v>113296.58500000001</v>
      </c>
      <c r="G92" s="7">
        <v>113519.122</v>
      </c>
      <c r="H92" s="7">
        <v>114656.264</v>
      </c>
      <c r="I92" s="7">
        <v>116214.84299999999</v>
      </c>
      <c r="J92" s="7">
        <v>118122.299</v>
      </c>
      <c r="K92" s="7">
        <v>119932.925</v>
      </c>
      <c r="L92" s="7">
        <v>121253.576</v>
      </c>
      <c r="M92" s="7">
        <v>123062.038</v>
      </c>
      <c r="N92" s="7">
        <v>124562.303</v>
      </c>
      <c r="O92" s="7">
        <v>125278.24400000001</v>
      </c>
      <c r="P92" s="7">
        <v>125908.804</v>
      </c>
      <c r="Q92" s="7">
        <v>128091.465</v>
      </c>
      <c r="R92" s="7">
        <v>129958.424</v>
      </c>
      <c r="S92" s="7">
        <v>132012.73000000001</v>
      </c>
      <c r="T92" s="7">
        <v>134713.03700000001</v>
      </c>
      <c r="U92" s="7">
        <v>137694.462</v>
      </c>
      <c r="V92" s="7">
        <v>140986.64499999999</v>
      </c>
      <c r="W92" s="7">
        <v>143735.06</v>
      </c>
      <c r="X92" s="7">
        <v>146273.462</v>
      </c>
      <c r="Y92" s="7">
        <v>149357.54</v>
      </c>
      <c r="Z92" s="7">
        <v>148413.46799999999</v>
      </c>
      <c r="AA92" s="7">
        <f>VLOOKUP("*Хабаровский*",[1]итого!$1:$1048576,COLUMN(B93),0)</f>
        <v>149823</v>
      </c>
      <c r="AB92" s="7">
        <f>VLOOKUP("*Хабаровский*",[1]итого!$1:$1048576,COLUMN(C93),0)</f>
        <v>151375</v>
      </c>
      <c r="AC92" s="7">
        <f>VLOOKUP("*Хабаровский*",[1]итого!$1:$1048576,COLUMN(D93),0)</f>
        <v>153850</v>
      </c>
      <c r="AD92" s="7">
        <f>VLOOKUP("*Хабаровский*",[1]итого!$1:$1048576,COLUMN(E93),0)</f>
        <v>156801</v>
      </c>
      <c r="AE92" s="7">
        <f>VLOOKUP("*Хабаровский*",[1]итого!$1:$1048576,COLUMN(F93),0)</f>
        <v>159340</v>
      </c>
      <c r="AF92" s="7">
        <f>VLOOKUP("*Хабаровский*",[1]итого!$1:$1048576,COLUMN(G93),0)</f>
        <v>161573</v>
      </c>
      <c r="AG92" s="7">
        <f>VLOOKUP("*Хабаровский*",[1]итого!$1:$1048576,COLUMN(H93),0)</f>
        <v>164112</v>
      </c>
      <c r="AH92" s="7">
        <f>VLOOKUP("*Хабаровский*",[1]итого!$1:$1048576,COLUMN(I93),0)</f>
        <v>167334</v>
      </c>
      <c r="AI92" s="7">
        <f>VLOOKUP("*Хабаровский*",[1]итого!$1:$1048576,COLUMN(J93),0)</f>
        <v>170469</v>
      </c>
      <c r="AJ92" s="7">
        <f>VLOOKUP("*Хабаровский*",[1]итого!$1:$1048576,COLUMN(K93),0)</f>
        <v>173027</v>
      </c>
      <c r="AK92" s="7">
        <f>VLOOKUP("*Хабаровский*",[1]итого!$1:$1048576,COLUMN(L93),0)</f>
        <v>175169</v>
      </c>
      <c r="AL92" s="7">
        <f>VLOOKUP("*Хабаровский*",[1]итого!$1:$1048576,COLUMN(M93),0)</f>
        <v>176512</v>
      </c>
      <c r="AM92" s="7">
        <f>VLOOKUP("*Хабаровский*",[1]итого!$1:$1048576,COLUMN(N93),0)</f>
        <v>178086</v>
      </c>
      <c r="AN92" s="7">
        <f>VLOOKUP("*Хабаровский*",[1]итого!$1:$1048576,COLUMN(O93),0)</f>
        <v>180470</v>
      </c>
      <c r="AO92" s="7">
        <f>VLOOKUP("*Хабаровский*",[1]итого!$1:$1048576,COLUMN(P93),0)</f>
        <v>183585</v>
      </c>
      <c r="AP92" s="7">
        <f>VLOOKUP("*Хабаровский*",[1]итого!$1:$1048576,COLUMN(Q93),0)</f>
        <v>183425</v>
      </c>
      <c r="AQ92" s="7">
        <f>VLOOKUP("*Хабаровский*",[1]итого!$1:$1048576,COLUMN(R93),0)</f>
        <v>184636</v>
      </c>
      <c r="AR92" s="7">
        <f>VLOOKUP("*Хабаровский*",[1]итого!$1:$1048576,COLUMN(S93),0)</f>
        <v>186528</v>
      </c>
      <c r="AS92" s="7">
        <f>VLOOKUP("*Хабаровский*",[1]итого!$1:$1048576,COLUMN(T93),0)</f>
        <v>189718</v>
      </c>
      <c r="AT92" s="7">
        <f>VLOOKUP("*Хабаровский*",[1]итого!$1:$1048576,COLUMN(U93),0)</f>
        <v>193648</v>
      </c>
      <c r="AU92" s="7">
        <f>VLOOKUP("*Хабаровский*",[1]итого!$1:$1048576,COLUMN(V93),0)</f>
        <v>197408</v>
      </c>
      <c r="AV92" s="7">
        <f>VLOOKUP("*Хабаровский*",[1]итого!$1:$1048576,COLUMN(W93),0)</f>
        <v>201230</v>
      </c>
      <c r="AW92" s="7">
        <f>VLOOKUP("*Хабаровский*",[1]итого!$1:$1048576,COLUMN(X93),0)</f>
        <v>202617</v>
      </c>
      <c r="AX92" s="7">
        <f>VLOOKUP("*Хабаровский*",[1]итого!$1:$1048576,COLUMN(Y93),0)</f>
        <v>204564</v>
      </c>
      <c r="AY92" s="7">
        <f>VLOOKUP("*Хабаровский*",[1]итого!$1:$1048576,COLUMN(Z93),0)</f>
        <v>206736</v>
      </c>
      <c r="AZ92" s="7">
        <f>VLOOKUP("*Хабаровский*",[1]итого!$1:$1048576,COLUMN(AA93),0)</f>
        <v>209635</v>
      </c>
      <c r="BA92" s="7">
        <f>VLOOKUP("*Хабаровский*",[1]итого!$1:$1048576,COLUMN(AB93),0)</f>
        <v>214008</v>
      </c>
      <c r="BB92" s="7">
        <f>VLOOKUP("*Хабаровский*",[1]итого!$1:$1048576,COLUMN(AC93),0)</f>
        <v>218547</v>
      </c>
      <c r="BC92" s="7">
        <f>VLOOKUP("*Хабаровский*",[1]итого!$1:$1048576,COLUMN(AD93),0)</f>
        <v>223341</v>
      </c>
      <c r="BD92" s="7">
        <f>VLOOKUP("*Хабаровский*",[1]итого!$1:$1048576,COLUMN(AE93),0)</f>
        <v>229106</v>
      </c>
      <c r="BE92" s="7">
        <f>VLOOKUP("*Хабаровский*",[1]итого!$1:$1048576,COLUMN(AF93),0)</f>
        <v>234132</v>
      </c>
      <c r="BF92" s="7">
        <f>VLOOKUP("*Хабаровский*",[1]итого!$1:$1048576,COLUMN(AG93),0)</f>
        <v>239551</v>
      </c>
      <c r="BG92" s="7">
        <f>VLOOKUP("*Хабаровский*",[1]итого!$1:$1048576,COLUMN(AH93),0)</f>
        <v>244766</v>
      </c>
      <c r="BH92" s="7">
        <f>VLOOKUP("*Хабаровский*",[1]итого!$1:$1048576,COLUMN(AI93),0)</f>
        <v>248420</v>
      </c>
      <c r="BI92" s="7">
        <f>VLOOKUP("*Хабаровский*",[1]итого!$1:$1048576,COLUMN(AJ93),0)</f>
        <v>249369</v>
      </c>
      <c r="BJ92" s="7">
        <f>VLOOKUP("*Хабаровский*",[1]итого!$1:$1048576,COLUMN(AK93),0)</f>
        <v>252179</v>
      </c>
      <c r="BK92" s="7">
        <f>VLOOKUP("*Хабаровский*",[1]итого!$1:$1048576,COLUMN(AL93),0)</f>
        <v>255334</v>
      </c>
      <c r="BL92" s="7">
        <f>VLOOKUP("*Хабаровский*",[1]итого!$1:$1048576,COLUMN(AM93),0)</f>
        <v>259241</v>
      </c>
      <c r="BM92" s="7">
        <f>VLOOKUP("*Хабаровский*",[1]итого!$1:$1048576,COLUMN(AN93),0)</f>
        <v>260546</v>
      </c>
      <c r="BN92" s="7">
        <f>VLOOKUP("*Хабаровский*",[1]итого!$1:$1048576,COLUMN(AO93),0)</f>
        <v>259363</v>
      </c>
      <c r="BO92" s="7">
        <f>VLOOKUP("*Хабаровский*",[1]итого!$1:$1048576,COLUMN(AP93),0)</f>
        <v>259369</v>
      </c>
      <c r="BP92" s="7">
        <f>VLOOKUP("*Хабаровский*",[1]итого!$1:$1048576,COLUMN(AQ93),0)</f>
        <v>260687</v>
      </c>
      <c r="BQ92" s="7">
        <f>VLOOKUP("*Хабаровский*",[1]итого!$1:$1048576,COLUMN(AR93),0)</f>
        <v>263713</v>
      </c>
      <c r="BR92" s="7">
        <f>VLOOKUP("*Хабаровский*",[1]итого!$1:$1048576,COLUMN(AS93),0)</f>
        <v>267530</v>
      </c>
      <c r="BS92" s="7">
        <f>VLOOKUP("*Хабаровский*",[1]итого!$1:$1048576,COLUMN(AT93),0)</f>
        <v>272935</v>
      </c>
      <c r="BT92" s="7">
        <f>VLOOKUP("*Хабаровский*",[1]итого!$1:$1048576,COLUMN(AU93),0)</f>
        <v>276837</v>
      </c>
      <c r="BU92" s="7">
        <f>VLOOKUP("*Хабаровский*",[1]итого!$1:$1048576,COLUMN(AV93),0)</f>
        <v>280901</v>
      </c>
      <c r="BV92" s="7">
        <f>VLOOKUP("*Хабаровский*",[1]итого!$1:$1048576,COLUMN(AW93),0)</f>
        <v>283850</v>
      </c>
      <c r="BW92" s="7">
        <f>VLOOKUP("*Хабаровский*",[1]итого!$1:$1048576,COLUMN(AX93),0)</f>
        <v>285691</v>
      </c>
      <c r="BX92" s="7">
        <f>VLOOKUP("*Хабаровский*",[1]итого!$1:$1048576,COLUMN(AY93),0)</f>
        <v>288857</v>
      </c>
      <c r="BY92" s="7">
        <f>VLOOKUP("*Хабаровский*",[1]итого!$1:$1048576,COLUMN(AZ93),0)</f>
        <v>293763</v>
      </c>
      <c r="BZ92" s="7">
        <f>VLOOKUP("*Хабаровский*",[1]итого!$1:$1048576,COLUMN(BA93),0)</f>
        <v>298867</v>
      </c>
      <c r="CA92" s="7">
        <f>VLOOKUP("*Хабаровский*",[1]итого!$1:$1048576,COLUMN(BB93),0)</f>
        <v>305259</v>
      </c>
      <c r="CB92" s="7">
        <f>VLOOKUP("*Хабаровский*",[1]итого!$1:$1048576,COLUMN(BC93),0)</f>
        <v>312454</v>
      </c>
      <c r="CC92" s="7">
        <f>VLOOKUP("*Хабаровский*",[1]итого!$1:$1048576,COLUMN(BD93),0)</f>
        <v>317103</v>
      </c>
      <c r="CD92" s="7">
        <f>VLOOKUP("*Хабаровский*",[1]итого!$1:$1048576,COLUMN(BE93),0)</f>
        <v>326523</v>
      </c>
      <c r="CE92" s="7">
        <f>VLOOKUP("*Хабаровский*",[1]итого!$1:$1048576,COLUMN(BF93),0)</f>
        <v>335748</v>
      </c>
      <c r="CF92" s="7">
        <f>VLOOKUP("*Хабаровский*",[1]итого!$1:$1048576,COLUMN(BG93),0)</f>
        <v>342887</v>
      </c>
      <c r="CG92" s="7">
        <f>VLOOKUP("*Хабаровский*",[1]итого!$1:$1048576,COLUMN(BH93),0)</f>
        <v>347007</v>
      </c>
      <c r="CH92" s="7">
        <f>VLOOKUP("*Хабаровский*",[1]итого!$1:$1048576,COLUMN(BI93),0)</f>
        <v>345325</v>
      </c>
      <c r="CI92" s="7">
        <f>VLOOKUP("*Хабаровский*",[1]итого!$1:$1048576,COLUMN(BJ93),0)</f>
        <v>348763</v>
      </c>
      <c r="CJ92" s="7">
        <f>VLOOKUP("*Хабаровский*",[1]итого!$1:$1048576,COLUMN(BK93),0)</f>
        <v>351712</v>
      </c>
      <c r="CK92" s="7">
        <f>VLOOKUP("*Хабаровский*",[1]итого!$1:$1048576,COLUMN(BL93),0)</f>
        <v>356866</v>
      </c>
      <c r="CL92" s="7">
        <f>VLOOKUP("*Хабаровский*",[1]итого!$1:$1048576,COLUMN(BM93),0)</f>
        <v>359997</v>
      </c>
      <c r="CM92" s="7">
        <f>VLOOKUP("*Хабаровский*",[1]итого!$1:$1048576,COLUMN(BN93),0)</f>
        <v>364191</v>
      </c>
      <c r="CN92" s="7">
        <f>VLOOKUP("*Хабаровский*",[1]итого!$1:$1048576,COLUMN(BO93),0)</f>
        <v>371894</v>
      </c>
      <c r="CO92" s="7">
        <f>VLOOKUP("*Хабаровский*",[1]итого!$1:$1048576,COLUMN(BP93),0)</f>
        <v>372587</v>
      </c>
      <c r="CP92" s="7">
        <f>VLOOKUP("*Хабаровский*",[1]итого!$1:$1048576,COLUMN(BQ93),0)</f>
        <v>377447</v>
      </c>
      <c r="CQ92" s="7">
        <f>VLOOKUP("*Хабаровский*",[1]итого!$1:$1048576,COLUMN(BR93),0)</f>
        <v>378172</v>
      </c>
      <c r="CR92" s="7">
        <f>VLOOKUP("*Хабаровский*",[1]итого!$1:$1048576,COLUMN(BS93),0)</f>
        <v>376499</v>
      </c>
      <c r="CS92" s="7">
        <f>VLOOKUP("*Хабаровский*",[1]итого!$1:$1048576,COLUMN(BT93),0)</f>
        <v>366440</v>
      </c>
      <c r="CT92" s="7">
        <f>VLOOKUP("*Хабаровский*",[1]итого!$1:$1048576,COLUMN(BU93),0)</f>
        <v>361219</v>
      </c>
      <c r="CU92" s="7">
        <f>VLOOKUP("*Хабаровский*",[1]итого!$1:$1048576,COLUMN(BV93),0)</f>
        <v>354073</v>
      </c>
      <c r="CV92" s="7">
        <f>VLOOKUP("*Хабаровский*",[1]итого!$1:$1048576,COLUMN(BW93),0)</f>
        <v>353462</v>
      </c>
      <c r="CW92" s="7">
        <f>VLOOKUP("*Хабаровский*",[1]итого!$1:$1048576,COLUMN(BX93),0)</f>
        <v>353905</v>
      </c>
      <c r="CX92" s="7">
        <f>VLOOKUP("*Хабаровский*",[1]итого!$1:$1048576,COLUMN(BY93),0)</f>
        <v>355162</v>
      </c>
      <c r="CY92" s="7">
        <f>VLOOKUP("*Хабаровский*",[1]итого!$1:$1048576,COLUMN(BZ93),0)</f>
        <v>357653</v>
      </c>
      <c r="CZ92" s="7">
        <f>VLOOKUP("*Хабаровский*",[1]итого!$1:$1048576,COLUMN(CA93),0)</f>
        <v>358605</v>
      </c>
      <c r="DA92" s="7">
        <f>VLOOKUP("*Хабаровский*",[1]итого!$1:$1048576,COLUMN(CB93),0)</f>
        <v>356744</v>
      </c>
      <c r="DB92" s="7">
        <f>VLOOKUP("*Хабаровский*",[1]итого!$1:$1048576,COLUMN(CC93),0)</f>
        <v>360629</v>
      </c>
      <c r="DC92" s="7">
        <f>VLOOKUP("*Хабаровский*",[1]итого!$1:$1048576,COLUMN(CD93),0)</f>
        <v>362539</v>
      </c>
      <c r="DD92" s="7">
        <f>VLOOKUP("*Хабаровский*",[1]итого!$1:$1048576,COLUMN(CE93),0)</f>
        <v>365229</v>
      </c>
      <c r="DE92" s="7">
        <f>VLOOKUP("*Хабаровский*",[1]итого!$1:$1048576,COLUMN(CF93),0)</f>
        <v>366344</v>
      </c>
      <c r="DF92" s="7">
        <f>VLOOKUP("*Хабаровский*",[1]итого!$1:$1048576,COLUMN(CG93),0)</f>
        <v>364757</v>
      </c>
    </row>
    <row r="93" spans="1:110" x14ac:dyDescent="0.25">
      <c r="A93" s="8" t="s">
        <v>86</v>
      </c>
      <c r="B93" s="7">
        <v>67184.612999999998</v>
      </c>
      <c r="C93" s="7">
        <v>66837.539999999994</v>
      </c>
      <c r="D93" s="7">
        <v>66884.119000000006</v>
      </c>
      <c r="E93" s="7">
        <v>67179.264999999999</v>
      </c>
      <c r="F93" s="7">
        <v>67547.535000000003</v>
      </c>
      <c r="G93" s="7">
        <v>67390.953999999998</v>
      </c>
      <c r="H93" s="7">
        <v>67938.822</v>
      </c>
      <c r="I93" s="7">
        <v>68675.760999999999</v>
      </c>
      <c r="J93" s="7">
        <v>69625.773000000001</v>
      </c>
      <c r="K93" s="7">
        <v>70408.195999999996</v>
      </c>
      <c r="L93" s="7">
        <v>70756.33</v>
      </c>
      <c r="M93" s="7">
        <v>71585.767999999996</v>
      </c>
      <c r="N93" s="7">
        <v>72443.606</v>
      </c>
      <c r="O93" s="7">
        <v>72768.851999999999</v>
      </c>
      <c r="P93" s="7">
        <v>73171.911999999997</v>
      </c>
      <c r="Q93" s="7">
        <v>74341.471000000005</v>
      </c>
      <c r="R93" s="7">
        <v>75439.460000000006</v>
      </c>
      <c r="S93" s="7">
        <v>76716.418000000005</v>
      </c>
      <c r="T93" s="7">
        <v>78103.240999999995</v>
      </c>
      <c r="U93" s="7">
        <v>79520.176000000007</v>
      </c>
      <c r="V93" s="7">
        <v>81268.539000000004</v>
      </c>
      <c r="W93" s="7">
        <v>82577.293999999994</v>
      </c>
      <c r="X93" s="7">
        <v>84246.430999999997</v>
      </c>
      <c r="Y93" s="7">
        <v>85873.504000000001</v>
      </c>
      <c r="Z93" s="7">
        <v>86118.43</v>
      </c>
      <c r="AA93" s="7">
        <f>VLOOKUP("*Амурская*",[1]итого!$1:$1048576,COLUMN(B94),0)</f>
        <v>86713</v>
      </c>
      <c r="AB93" s="7">
        <f>VLOOKUP("*Амурская*",[1]итого!$1:$1048576,COLUMN(C94),0)</f>
        <v>87819</v>
      </c>
      <c r="AC93" s="7">
        <f>VLOOKUP("*Амурская*",[1]итого!$1:$1048576,COLUMN(D94),0)</f>
        <v>89162</v>
      </c>
      <c r="AD93" s="7">
        <f>VLOOKUP("*Амурская*",[1]итого!$1:$1048576,COLUMN(E94),0)</f>
        <v>90627</v>
      </c>
      <c r="AE93" s="7">
        <f>VLOOKUP("*Амурская*",[1]итого!$1:$1048576,COLUMN(F94),0)</f>
        <v>91932</v>
      </c>
      <c r="AF93" s="7">
        <f>VLOOKUP("*Амурская*",[1]итого!$1:$1048576,COLUMN(G94),0)</f>
        <v>93136</v>
      </c>
      <c r="AG93" s="7">
        <f>VLOOKUP("*Амурская*",[1]итого!$1:$1048576,COLUMN(H94),0)</f>
        <v>94690</v>
      </c>
      <c r="AH93" s="7">
        <f>VLOOKUP("*Амурская*",[1]итого!$1:$1048576,COLUMN(I94),0)</f>
        <v>96452</v>
      </c>
      <c r="AI93" s="7">
        <f>VLOOKUP("*Амурская*",[1]итого!$1:$1048576,COLUMN(J94),0)</f>
        <v>98047</v>
      </c>
      <c r="AJ93" s="7">
        <f>VLOOKUP("*Амурская*",[1]итого!$1:$1048576,COLUMN(K94),0)</f>
        <v>99027</v>
      </c>
      <c r="AK93" s="7">
        <f>VLOOKUP("*Амурская*",[1]итого!$1:$1048576,COLUMN(L94),0)</f>
        <v>100122</v>
      </c>
      <c r="AL93" s="7">
        <f>VLOOKUP("*Амурская*",[1]итого!$1:$1048576,COLUMN(M94),0)</f>
        <v>100914</v>
      </c>
      <c r="AM93" s="7">
        <f>VLOOKUP("*Амурская*",[1]итого!$1:$1048576,COLUMN(N94),0)</f>
        <v>101564</v>
      </c>
      <c r="AN93" s="7">
        <f>VLOOKUP("*Амурская*",[1]итого!$1:$1048576,COLUMN(O94),0)</f>
        <v>102862</v>
      </c>
      <c r="AO93" s="7">
        <f>VLOOKUP("*Амурская*",[1]итого!$1:$1048576,COLUMN(P94),0)</f>
        <v>104618</v>
      </c>
      <c r="AP93" s="7">
        <f>VLOOKUP("*Амурская*",[1]итого!$1:$1048576,COLUMN(Q94),0)</f>
        <v>105205</v>
      </c>
      <c r="AQ93" s="7">
        <f>VLOOKUP("*Амурская*",[1]итого!$1:$1048576,COLUMN(R94),0)</f>
        <v>105443</v>
      </c>
      <c r="AR93" s="7">
        <f>VLOOKUP("*Амурская*",[1]итого!$1:$1048576,COLUMN(S94),0)</f>
        <v>106216</v>
      </c>
      <c r="AS93" s="7">
        <f>VLOOKUP("*Амурская*",[1]итого!$1:$1048576,COLUMN(T94),0)</f>
        <v>107980</v>
      </c>
      <c r="AT93" s="7">
        <f>VLOOKUP("*Амурская*",[1]итого!$1:$1048576,COLUMN(U94),0)</f>
        <v>110174</v>
      </c>
      <c r="AU93" s="7">
        <f>VLOOKUP("*Амурская*",[1]итого!$1:$1048576,COLUMN(V94),0)</f>
        <v>112152</v>
      </c>
      <c r="AV93" s="7">
        <f>VLOOKUP("*Амурская*",[1]итого!$1:$1048576,COLUMN(W94),0)</f>
        <v>114385</v>
      </c>
      <c r="AW93" s="7">
        <f>VLOOKUP("*Амурская*",[1]итого!$1:$1048576,COLUMN(X94),0)</f>
        <v>115531</v>
      </c>
      <c r="AX93" s="7">
        <f>VLOOKUP("*Амурская*",[1]итого!$1:$1048576,COLUMN(Y94),0)</f>
        <v>116794</v>
      </c>
      <c r="AY93" s="7">
        <f>VLOOKUP("*Амурская*",[1]итого!$1:$1048576,COLUMN(Z94),0)</f>
        <v>117765</v>
      </c>
      <c r="AZ93" s="7">
        <f>VLOOKUP("*Амурская*",[1]итого!$1:$1048576,COLUMN(AA94),0)</f>
        <v>119735</v>
      </c>
      <c r="BA93" s="7">
        <f>VLOOKUP("*Амурская*",[1]итого!$1:$1048576,COLUMN(AB94),0)</f>
        <v>122558</v>
      </c>
      <c r="BB93" s="7">
        <f>VLOOKUP("*Амурская*",[1]итого!$1:$1048576,COLUMN(AC94),0)</f>
        <v>125079</v>
      </c>
      <c r="BC93" s="7">
        <f>VLOOKUP("*Амурская*",[1]итого!$1:$1048576,COLUMN(AD94),0)</f>
        <v>127921</v>
      </c>
      <c r="BD93" s="7">
        <f>VLOOKUP("*Амурская*",[1]итого!$1:$1048576,COLUMN(AE94),0)</f>
        <v>131131</v>
      </c>
      <c r="BE93" s="7">
        <f>VLOOKUP("*Амурская*",[1]итого!$1:$1048576,COLUMN(AF94),0)</f>
        <v>133882</v>
      </c>
      <c r="BF93" s="7">
        <f>VLOOKUP("*Амурская*",[1]итого!$1:$1048576,COLUMN(AG94),0)</f>
        <v>136794</v>
      </c>
      <c r="BG93" s="7">
        <f>VLOOKUP("*Амурская*",[1]итого!$1:$1048576,COLUMN(AH94),0)</f>
        <v>139448</v>
      </c>
      <c r="BH93" s="7">
        <f>VLOOKUP("*Амурская*",[1]итого!$1:$1048576,COLUMN(AI94),0)</f>
        <v>141794</v>
      </c>
      <c r="BI93" s="7">
        <f>VLOOKUP("*Амурская*",[1]итого!$1:$1048576,COLUMN(AJ94),0)</f>
        <v>142697</v>
      </c>
      <c r="BJ93" s="7">
        <f>VLOOKUP("*Амурская*",[1]итого!$1:$1048576,COLUMN(AK94),0)</f>
        <v>144839</v>
      </c>
      <c r="BK93" s="7">
        <f>VLOOKUP("*Амурская*",[1]итого!$1:$1048576,COLUMN(AL94),0)</f>
        <v>146725</v>
      </c>
      <c r="BL93" s="7">
        <f>VLOOKUP("*Амурская*",[1]итого!$1:$1048576,COLUMN(AM94),0)</f>
        <v>149640</v>
      </c>
      <c r="BM93" s="7">
        <f>VLOOKUP("*Амурская*",[1]итого!$1:$1048576,COLUMN(AN94),0)</f>
        <v>150829</v>
      </c>
      <c r="BN93" s="7">
        <f>VLOOKUP("*Амурская*",[1]итого!$1:$1048576,COLUMN(AO94),0)</f>
        <v>150625</v>
      </c>
      <c r="BO93" s="7">
        <f>VLOOKUP("*Амурская*",[1]итого!$1:$1048576,COLUMN(AP94),0)</f>
        <v>150682</v>
      </c>
      <c r="BP93" s="7">
        <f>VLOOKUP("*Амурская*",[1]итого!$1:$1048576,COLUMN(AQ94),0)</f>
        <v>151523</v>
      </c>
      <c r="BQ93" s="7">
        <f>VLOOKUP("*Амурская*",[1]итого!$1:$1048576,COLUMN(AR94),0)</f>
        <v>153155</v>
      </c>
      <c r="BR93" s="7">
        <f>VLOOKUP("*Амурская*",[1]итого!$1:$1048576,COLUMN(AS94),0)</f>
        <v>154914</v>
      </c>
      <c r="BS93" s="7">
        <f>VLOOKUP("*Амурская*",[1]итого!$1:$1048576,COLUMN(AT94),0)</f>
        <v>158071</v>
      </c>
      <c r="BT93" s="7">
        <f>VLOOKUP("*Амурская*",[1]итого!$1:$1048576,COLUMN(AU94),0)</f>
        <v>160693</v>
      </c>
      <c r="BU93" s="7">
        <f>VLOOKUP("*Амурская*",[1]итого!$1:$1048576,COLUMN(AV94),0)</f>
        <v>163071</v>
      </c>
      <c r="BV93" s="7">
        <f>VLOOKUP("*Амурская*",[1]итого!$1:$1048576,COLUMN(AW94),0)</f>
        <v>166354</v>
      </c>
      <c r="BW93" s="7">
        <f>VLOOKUP("*Амурская*",[1]итого!$1:$1048576,COLUMN(AX94),0)</f>
        <v>167393</v>
      </c>
      <c r="BX93" s="7">
        <f>VLOOKUP("*Амурская*",[1]итого!$1:$1048576,COLUMN(AY94),0)</f>
        <v>169620</v>
      </c>
      <c r="BY93" s="7">
        <f>VLOOKUP("*Амурская*",[1]итого!$1:$1048576,COLUMN(AZ94),0)</f>
        <v>173743</v>
      </c>
      <c r="BZ93" s="7">
        <f>VLOOKUP("*Амурская*",[1]итого!$1:$1048576,COLUMN(BA94),0)</f>
        <v>177205</v>
      </c>
      <c r="CA93" s="7">
        <f>VLOOKUP("*Амурская*",[1]итого!$1:$1048576,COLUMN(BB94),0)</f>
        <v>181415</v>
      </c>
      <c r="CB93" s="7">
        <f>VLOOKUP("*Амурская*",[1]итого!$1:$1048576,COLUMN(BC94),0)</f>
        <v>186006</v>
      </c>
      <c r="CC93" s="7">
        <f>VLOOKUP("*Амурская*",[1]итого!$1:$1048576,COLUMN(BD94),0)</f>
        <v>189965</v>
      </c>
      <c r="CD93" s="7">
        <f>VLOOKUP("*Амурская*",[1]итого!$1:$1048576,COLUMN(BE94),0)</f>
        <v>195845</v>
      </c>
      <c r="CE93" s="7">
        <f>VLOOKUP("*Амурская*",[1]итого!$1:$1048576,COLUMN(BF94),0)</f>
        <v>201743</v>
      </c>
      <c r="CF93" s="7">
        <f>VLOOKUP("*Амурская*",[1]итого!$1:$1048576,COLUMN(BG94),0)</f>
        <v>205410</v>
      </c>
      <c r="CG93" s="7">
        <f>VLOOKUP("*Амурская*",[1]итого!$1:$1048576,COLUMN(BH94),0)</f>
        <v>209006</v>
      </c>
      <c r="CH93" s="7">
        <f>VLOOKUP("*Амурская*",[1]итого!$1:$1048576,COLUMN(BI94),0)</f>
        <v>209266</v>
      </c>
      <c r="CI93" s="7">
        <f>VLOOKUP("*Амурская*",[1]итого!$1:$1048576,COLUMN(BJ94),0)</f>
        <v>211488</v>
      </c>
      <c r="CJ93" s="7">
        <f>VLOOKUP("*Амурская*",[1]итого!$1:$1048576,COLUMN(BK94),0)</f>
        <v>212780</v>
      </c>
      <c r="CK93" s="7">
        <f>VLOOKUP("*Амурская*",[1]итого!$1:$1048576,COLUMN(BL94),0)</f>
        <v>215678</v>
      </c>
      <c r="CL93" s="7">
        <f>VLOOKUP("*Амурская*",[1]итого!$1:$1048576,COLUMN(BM94),0)</f>
        <v>218215</v>
      </c>
      <c r="CM93" s="7">
        <f>VLOOKUP("*Амурская*",[1]итого!$1:$1048576,COLUMN(BN94),0)</f>
        <v>220194</v>
      </c>
      <c r="CN93" s="7">
        <f>VLOOKUP("*Амурская*",[1]итого!$1:$1048576,COLUMN(BO94),0)</f>
        <v>224699</v>
      </c>
      <c r="CO93" s="7">
        <f>VLOOKUP("*Амурская*",[1]итого!$1:$1048576,COLUMN(BP94),0)</f>
        <v>224842</v>
      </c>
      <c r="CP93" s="7">
        <f>VLOOKUP("*Амурская*",[1]итого!$1:$1048576,COLUMN(BQ94),0)</f>
        <v>227787</v>
      </c>
      <c r="CQ93" s="7">
        <f>VLOOKUP("*Амурская*",[1]итого!$1:$1048576,COLUMN(BR94),0)</f>
        <v>228784</v>
      </c>
      <c r="CR93" s="7">
        <f>VLOOKUP("*Амурская*",[1]итого!$1:$1048576,COLUMN(BS94),0)</f>
        <v>228962</v>
      </c>
      <c r="CS93" s="7">
        <f>VLOOKUP("*Амурская*",[1]итого!$1:$1048576,COLUMN(BT94),0)</f>
        <v>222082</v>
      </c>
      <c r="CT93" s="7">
        <f>VLOOKUP("*Амурская*",[1]итого!$1:$1048576,COLUMN(BU94),0)</f>
        <v>219450</v>
      </c>
      <c r="CU93" s="7">
        <f>VLOOKUP("*Амурская*",[1]итого!$1:$1048576,COLUMN(BV94),0)</f>
        <v>212392</v>
      </c>
      <c r="CV93" s="7">
        <f>VLOOKUP("*Амурская*",[1]итого!$1:$1048576,COLUMN(BW94),0)</f>
        <v>212195</v>
      </c>
      <c r="CW93" s="7">
        <f>VLOOKUP("*Амурская*",[1]итого!$1:$1048576,COLUMN(BX94),0)</f>
        <v>212357</v>
      </c>
      <c r="CX93" s="7">
        <f>VLOOKUP("*Амурская*",[1]итого!$1:$1048576,COLUMN(BY94),0)</f>
        <v>212981</v>
      </c>
      <c r="CY93" s="7">
        <f>VLOOKUP("*Амурская*",[1]итого!$1:$1048576,COLUMN(BZ94),0)</f>
        <v>214233</v>
      </c>
      <c r="CZ93" s="7">
        <f>VLOOKUP("*Амурская*",[1]итого!$1:$1048576,COLUMN(CA94),0)</f>
        <v>214942</v>
      </c>
      <c r="DA93" s="7">
        <f>VLOOKUP("*Амурская*",[1]итого!$1:$1048576,COLUMN(CB94),0)</f>
        <v>211493</v>
      </c>
      <c r="DB93" s="7">
        <f>VLOOKUP("*Амурская*",[1]итого!$1:$1048576,COLUMN(CC94),0)</f>
        <v>213939</v>
      </c>
      <c r="DC93" s="7">
        <f>VLOOKUP("*Амурская*",[1]итого!$1:$1048576,COLUMN(CD94),0)</f>
        <v>215380</v>
      </c>
      <c r="DD93" s="7">
        <f>VLOOKUP("*Амурская*",[1]итого!$1:$1048576,COLUMN(CE94),0)</f>
        <v>217387</v>
      </c>
      <c r="DE93" s="7">
        <f>VLOOKUP("*Амурская*",[1]итого!$1:$1048576,COLUMN(CF94),0)</f>
        <v>217980</v>
      </c>
      <c r="DF93" s="7">
        <f>VLOOKUP("*Амурская*",[1]итого!$1:$1048576,COLUMN(CG94),0)</f>
        <v>216918</v>
      </c>
    </row>
    <row r="94" spans="1:110" x14ac:dyDescent="0.25">
      <c r="A94" s="8" t="s">
        <v>87</v>
      </c>
      <c r="B94" s="7">
        <v>18801.987000000001</v>
      </c>
      <c r="C94" s="7">
        <v>18753.883999999998</v>
      </c>
      <c r="D94" s="7">
        <v>18850.302</v>
      </c>
      <c r="E94" s="7">
        <v>18876.187999999998</v>
      </c>
      <c r="F94" s="7">
        <v>18991.330000000002</v>
      </c>
      <c r="G94" s="7">
        <v>19148.516</v>
      </c>
      <c r="H94" s="7">
        <v>19270.662</v>
      </c>
      <c r="I94" s="7">
        <v>19461.004000000001</v>
      </c>
      <c r="J94" s="7">
        <v>20150.11</v>
      </c>
      <c r="K94" s="7">
        <v>20288.761999999999</v>
      </c>
      <c r="L94" s="7">
        <v>20379.63</v>
      </c>
      <c r="M94" s="7">
        <v>20639.348999999998</v>
      </c>
      <c r="N94" s="7">
        <v>20924.411</v>
      </c>
      <c r="O94" s="7">
        <v>21148.376</v>
      </c>
      <c r="P94" s="7">
        <v>21354.653999999999</v>
      </c>
      <c r="Q94" s="7">
        <v>21372.011999999999</v>
      </c>
      <c r="R94" s="7">
        <v>21712.66</v>
      </c>
      <c r="S94" s="7">
        <v>22019.251</v>
      </c>
      <c r="T94" s="7">
        <v>22331.932000000001</v>
      </c>
      <c r="U94" s="7">
        <v>22774.489000000001</v>
      </c>
      <c r="V94" s="7">
        <v>23288.374</v>
      </c>
      <c r="W94" s="7">
        <v>23859.131000000001</v>
      </c>
      <c r="X94" s="7">
        <v>24185.574000000001</v>
      </c>
      <c r="Y94" s="7">
        <v>24814.513999999999</v>
      </c>
      <c r="Z94" s="7">
        <v>24960.144</v>
      </c>
      <c r="AA94" s="7">
        <f>VLOOKUP("*Магаданская*",[1]итого!$1:$1048576,COLUMN(B95),0)</f>
        <v>25179</v>
      </c>
      <c r="AB94" s="7">
        <f>VLOOKUP("*Магаданская*",[1]итого!$1:$1048576,COLUMN(C95),0)</f>
        <v>25553</v>
      </c>
      <c r="AC94" s="7">
        <f>VLOOKUP("*Магаданская*",[1]итого!$1:$1048576,COLUMN(D95),0)</f>
        <v>25909</v>
      </c>
      <c r="AD94" s="7">
        <f>VLOOKUP("*Магаданская*",[1]итого!$1:$1048576,COLUMN(E95),0)</f>
        <v>26268</v>
      </c>
      <c r="AE94" s="7">
        <f>VLOOKUP("*Магаданская*",[1]итого!$1:$1048576,COLUMN(F95),0)</f>
        <v>26615</v>
      </c>
      <c r="AF94" s="7">
        <f>VLOOKUP("*Магаданская*",[1]итого!$1:$1048576,COLUMN(G95),0)</f>
        <v>26957</v>
      </c>
      <c r="AG94" s="7">
        <f>VLOOKUP("*Магаданская*",[1]итого!$1:$1048576,COLUMN(H95),0)</f>
        <v>27487</v>
      </c>
      <c r="AH94" s="7">
        <f>VLOOKUP("*Магаданская*",[1]итого!$1:$1048576,COLUMN(I95),0)</f>
        <v>27893</v>
      </c>
      <c r="AI94" s="7">
        <f>VLOOKUP("*Магаданская*",[1]итого!$1:$1048576,COLUMN(J95),0)</f>
        <v>28365</v>
      </c>
      <c r="AJ94" s="7">
        <f>VLOOKUP("*Магаданская*",[1]итого!$1:$1048576,COLUMN(K95),0)</f>
        <v>28495</v>
      </c>
      <c r="AK94" s="7">
        <f>VLOOKUP("*Магаданская*",[1]итого!$1:$1048576,COLUMN(L95),0)</f>
        <v>28838</v>
      </c>
      <c r="AL94" s="7">
        <f>VLOOKUP("*Магаданская*",[1]итого!$1:$1048576,COLUMN(M95),0)</f>
        <v>29086</v>
      </c>
      <c r="AM94" s="7">
        <f>VLOOKUP("*Магаданская*",[1]итого!$1:$1048576,COLUMN(N95),0)</f>
        <v>29220</v>
      </c>
      <c r="AN94" s="7">
        <f>VLOOKUP("*Магаданская*",[1]итого!$1:$1048576,COLUMN(O95),0)</f>
        <v>29470</v>
      </c>
      <c r="AO94" s="7">
        <f>VLOOKUP("*Магаданская*",[1]итого!$1:$1048576,COLUMN(P95),0)</f>
        <v>29819</v>
      </c>
      <c r="AP94" s="7">
        <f>VLOOKUP("*Магаданская*",[1]итого!$1:$1048576,COLUMN(Q95),0)</f>
        <v>29683</v>
      </c>
      <c r="AQ94" s="7">
        <f>VLOOKUP("*Магаданская*",[1]итого!$1:$1048576,COLUMN(R95),0)</f>
        <v>29824</v>
      </c>
      <c r="AR94" s="7">
        <f>VLOOKUP("*Магаданская*",[1]итого!$1:$1048576,COLUMN(S95),0)</f>
        <v>30066</v>
      </c>
      <c r="AS94" s="7">
        <f>VLOOKUP("*Магаданская*",[1]итого!$1:$1048576,COLUMN(T95),0)</f>
        <v>30555</v>
      </c>
      <c r="AT94" s="7">
        <f>VLOOKUP("*Магаданская*",[1]итого!$1:$1048576,COLUMN(U95),0)</f>
        <v>31237</v>
      </c>
      <c r="AU94" s="7">
        <f>VLOOKUP("*Магаданская*",[1]итого!$1:$1048576,COLUMN(V95),0)</f>
        <v>31820</v>
      </c>
      <c r="AV94" s="7">
        <f>VLOOKUP("*Магаданская*",[1]итого!$1:$1048576,COLUMN(W95),0)</f>
        <v>32369</v>
      </c>
      <c r="AW94" s="7">
        <f>VLOOKUP("*Магаданская*",[1]итого!$1:$1048576,COLUMN(X95),0)</f>
        <v>32394</v>
      </c>
      <c r="AX94" s="7">
        <f>VLOOKUP("*Магаданская*",[1]итого!$1:$1048576,COLUMN(Y95),0)</f>
        <v>32953</v>
      </c>
      <c r="AY94" s="7">
        <f>VLOOKUP("*Магаданская*",[1]итого!$1:$1048576,COLUMN(Z95),0)</f>
        <v>33335</v>
      </c>
      <c r="AZ94" s="7">
        <f>VLOOKUP("*Магаданская*",[1]итого!$1:$1048576,COLUMN(AA95),0)</f>
        <v>33872</v>
      </c>
      <c r="BA94" s="7">
        <f>VLOOKUP("*Магаданская*",[1]итого!$1:$1048576,COLUMN(AB95),0)</f>
        <v>34495</v>
      </c>
      <c r="BB94" s="7">
        <f>VLOOKUP("*Магаданская*",[1]итого!$1:$1048576,COLUMN(AC95),0)</f>
        <v>35023</v>
      </c>
      <c r="BC94" s="7">
        <f>VLOOKUP("*Магаданская*",[1]итого!$1:$1048576,COLUMN(AD95),0)</f>
        <v>35630</v>
      </c>
      <c r="BD94" s="7">
        <f>VLOOKUP("*Магаданская*",[1]итого!$1:$1048576,COLUMN(AE95),0)</f>
        <v>36574</v>
      </c>
      <c r="BE94" s="7">
        <f>VLOOKUP("*Магаданская*",[1]итого!$1:$1048576,COLUMN(AF95),0)</f>
        <v>37481</v>
      </c>
      <c r="BF94" s="7">
        <f>VLOOKUP("*Магаданская*",[1]итого!$1:$1048576,COLUMN(AG95),0)</f>
        <v>38473</v>
      </c>
      <c r="BG94" s="7">
        <f>VLOOKUP("*Магаданская*",[1]итого!$1:$1048576,COLUMN(AH95),0)</f>
        <v>39286</v>
      </c>
      <c r="BH94" s="7">
        <f>VLOOKUP("*Магаданская*",[1]итого!$1:$1048576,COLUMN(AI95),0)</f>
        <v>39998</v>
      </c>
      <c r="BI94" s="7">
        <f>VLOOKUP("*Магаданская*",[1]итого!$1:$1048576,COLUMN(AJ95),0)</f>
        <v>40439</v>
      </c>
      <c r="BJ94" s="7">
        <f>VLOOKUP("*Магаданская*",[1]итого!$1:$1048576,COLUMN(AK95),0)</f>
        <v>41160</v>
      </c>
      <c r="BK94" s="7">
        <f>VLOOKUP("*Магаданская*",[1]итого!$1:$1048576,COLUMN(AL95),0)</f>
        <v>41503</v>
      </c>
      <c r="BL94" s="7">
        <f>VLOOKUP("*Магаданская*",[1]итого!$1:$1048576,COLUMN(AM95),0)</f>
        <v>41954</v>
      </c>
      <c r="BM94" s="7">
        <f>VLOOKUP("*Магаданская*",[1]итого!$1:$1048576,COLUMN(AN95),0)</f>
        <v>41957</v>
      </c>
      <c r="BN94" s="7">
        <f>VLOOKUP("*Магаданская*",[1]итого!$1:$1048576,COLUMN(AO95),0)</f>
        <v>41488</v>
      </c>
      <c r="BO94" s="7">
        <f>VLOOKUP("*Магаданская*",[1]итого!$1:$1048576,COLUMN(AP95),0)</f>
        <v>41253</v>
      </c>
      <c r="BP94" s="7">
        <f>VLOOKUP("*Магаданская*",[1]итого!$1:$1048576,COLUMN(AQ95),0)</f>
        <v>41322</v>
      </c>
      <c r="BQ94" s="7">
        <f>VLOOKUP("*Магаданская*",[1]итого!$1:$1048576,COLUMN(AR95),0)</f>
        <v>41796</v>
      </c>
      <c r="BR94" s="7">
        <f>VLOOKUP("*Магаданская*",[1]итого!$1:$1048576,COLUMN(AS95),0)</f>
        <v>42395</v>
      </c>
      <c r="BS94" s="7">
        <f>VLOOKUP("*Магаданская*",[1]итого!$1:$1048576,COLUMN(AT95),0)</f>
        <v>43289</v>
      </c>
      <c r="BT94" s="7">
        <f>VLOOKUP("*Магаданская*",[1]итого!$1:$1048576,COLUMN(AU95),0)</f>
        <v>43773</v>
      </c>
      <c r="BU94" s="7">
        <f>VLOOKUP("*Магаданская*",[1]итого!$1:$1048576,COLUMN(AV95),0)</f>
        <v>44280</v>
      </c>
      <c r="BV94" s="7">
        <f>VLOOKUP("*Магаданская*",[1]итого!$1:$1048576,COLUMN(AW95),0)</f>
        <v>44697</v>
      </c>
      <c r="BW94" s="7">
        <f>VLOOKUP("*Магаданская*",[1]итого!$1:$1048576,COLUMN(AX95),0)</f>
        <v>45045</v>
      </c>
      <c r="BX94" s="7">
        <f>VLOOKUP("*Магаданская*",[1]итого!$1:$1048576,COLUMN(AY95),0)</f>
        <v>45391</v>
      </c>
      <c r="BY94" s="7">
        <f>VLOOKUP("*Магаданская*",[1]итого!$1:$1048576,COLUMN(AZ95),0)</f>
        <v>46005</v>
      </c>
      <c r="BZ94" s="7">
        <f>VLOOKUP("*Магаданская*",[1]итого!$1:$1048576,COLUMN(BA95),0)</f>
        <v>46430</v>
      </c>
      <c r="CA94" s="7">
        <f>VLOOKUP("*Магаданская*",[1]итого!$1:$1048576,COLUMN(BB95),0)</f>
        <v>47303</v>
      </c>
      <c r="CB94" s="7">
        <f>VLOOKUP("*Магаданская*",[1]итого!$1:$1048576,COLUMN(BC95),0)</f>
        <v>48212</v>
      </c>
      <c r="CC94" s="7">
        <f>VLOOKUP("*Магаданская*",[1]итого!$1:$1048576,COLUMN(BD95),0)</f>
        <v>48902</v>
      </c>
      <c r="CD94" s="7">
        <f>VLOOKUP("*Магаданская*",[1]итого!$1:$1048576,COLUMN(BE95),0)</f>
        <v>50227</v>
      </c>
      <c r="CE94" s="7">
        <f>VLOOKUP("*Магаданская*",[1]итого!$1:$1048576,COLUMN(BF95),0)</f>
        <v>51347</v>
      </c>
      <c r="CF94" s="7">
        <f>VLOOKUP("*Магаданская*",[1]итого!$1:$1048576,COLUMN(BG95),0)</f>
        <v>52293</v>
      </c>
      <c r="CG94" s="7">
        <f>VLOOKUP("*Магаданская*",[1]итого!$1:$1048576,COLUMN(BH95),0)</f>
        <v>52775</v>
      </c>
      <c r="CH94" s="7">
        <f>VLOOKUP("*Магаданская*",[1]итого!$1:$1048576,COLUMN(BI95),0)</f>
        <v>52082</v>
      </c>
      <c r="CI94" s="7">
        <f>VLOOKUP("*Магаданская*",[1]итого!$1:$1048576,COLUMN(BJ95),0)</f>
        <v>52400</v>
      </c>
      <c r="CJ94" s="7">
        <f>VLOOKUP("*Магаданская*",[1]итого!$1:$1048576,COLUMN(BK95),0)</f>
        <v>52425</v>
      </c>
      <c r="CK94" s="7">
        <f>VLOOKUP("*Магаданская*",[1]итого!$1:$1048576,COLUMN(BL95),0)</f>
        <v>52942</v>
      </c>
      <c r="CL94" s="7">
        <f>VLOOKUP("*Магаданская*",[1]итого!$1:$1048576,COLUMN(BM95),0)</f>
        <v>53487</v>
      </c>
      <c r="CM94" s="7">
        <f>VLOOKUP("*Магаданская*",[1]итого!$1:$1048576,COLUMN(BN95),0)</f>
        <v>54271</v>
      </c>
      <c r="CN94" s="7">
        <f>VLOOKUP("*Магаданская*",[1]итого!$1:$1048576,COLUMN(BO95),0)</f>
        <v>55144</v>
      </c>
      <c r="CO94" s="7">
        <f>VLOOKUP("*Магаданская*",[1]итого!$1:$1048576,COLUMN(BP95),0)</f>
        <v>55191</v>
      </c>
      <c r="CP94" s="7">
        <f>VLOOKUP("*Магаданская*",[1]итого!$1:$1048576,COLUMN(BQ95),0)</f>
        <v>55639</v>
      </c>
      <c r="CQ94" s="7">
        <f>VLOOKUP("*Магаданская*",[1]итого!$1:$1048576,COLUMN(BR95),0)</f>
        <v>55908</v>
      </c>
      <c r="CR94" s="7">
        <f>VLOOKUP("*Магаданская*",[1]итого!$1:$1048576,COLUMN(BS95),0)</f>
        <v>55934</v>
      </c>
      <c r="CS94" s="7">
        <f>VLOOKUP("*Магаданская*",[1]итого!$1:$1048576,COLUMN(BT95),0)</f>
        <v>53657</v>
      </c>
      <c r="CT94" s="7">
        <f>VLOOKUP("*Магаданская*",[1]итого!$1:$1048576,COLUMN(BU95),0)</f>
        <v>52320</v>
      </c>
      <c r="CU94" s="7">
        <f>VLOOKUP("*Магаданская*",[1]итого!$1:$1048576,COLUMN(BV95),0)</f>
        <v>49941</v>
      </c>
      <c r="CV94" s="7">
        <f>VLOOKUP("*Магаданская*",[1]итого!$1:$1048576,COLUMN(BW95),0)</f>
        <v>49647</v>
      </c>
      <c r="CW94" s="7">
        <f>VLOOKUP("*Магаданская*",[1]итого!$1:$1048576,COLUMN(BX95),0)</f>
        <v>49409</v>
      </c>
      <c r="CX94" s="7">
        <f>VLOOKUP("*Магаданская*",[1]итого!$1:$1048576,COLUMN(BY95),0)</f>
        <v>49321</v>
      </c>
      <c r="CY94" s="7">
        <f>VLOOKUP("*Магаданская*",[1]итого!$1:$1048576,COLUMN(BZ95),0)</f>
        <v>49441</v>
      </c>
      <c r="CZ94" s="7">
        <f>VLOOKUP("*Магаданская*",[1]итого!$1:$1048576,COLUMN(CA95),0)</f>
        <v>49208</v>
      </c>
      <c r="DA94" s="7">
        <f>VLOOKUP("*Магаданская*",[1]итого!$1:$1048576,COLUMN(CB95),0)</f>
        <v>48558</v>
      </c>
      <c r="DB94" s="7">
        <f>VLOOKUP("*Магаданская*",[1]итого!$1:$1048576,COLUMN(CC95),0)</f>
        <v>48822</v>
      </c>
      <c r="DC94" s="7">
        <f>VLOOKUP("*Магаданская*",[1]итого!$1:$1048576,COLUMN(CD95),0)</f>
        <v>48969</v>
      </c>
      <c r="DD94" s="7">
        <f>VLOOKUP("*Магаданская*",[1]итого!$1:$1048576,COLUMN(CE95),0)</f>
        <v>49203</v>
      </c>
      <c r="DE94" s="7">
        <f>VLOOKUP("*Магаданская*",[1]итого!$1:$1048576,COLUMN(CF95),0)</f>
        <v>49241</v>
      </c>
      <c r="DF94" s="7">
        <f>VLOOKUP("*Магаданская*",[1]итого!$1:$1048576,COLUMN(CG95),0)</f>
        <v>48789</v>
      </c>
    </row>
    <row r="95" spans="1:110" x14ac:dyDescent="0.25">
      <c r="A95" s="8" t="s">
        <v>88</v>
      </c>
      <c r="B95" s="7">
        <v>49631.17</v>
      </c>
      <c r="C95" s="7">
        <v>49451.103000000003</v>
      </c>
      <c r="D95" s="7">
        <v>49446.006000000001</v>
      </c>
      <c r="E95" s="7">
        <v>49920.627</v>
      </c>
      <c r="F95" s="7">
        <v>50346.777999999998</v>
      </c>
      <c r="G95" s="7">
        <v>50731.607000000004</v>
      </c>
      <c r="H95" s="7">
        <v>51495.226999999999</v>
      </c>
      <c r="I95" s="7">
        <v>52122.95</v>
      </c>
      <c r="J95" s="7">
        <v>53069.258999999998</v>
      </c>
      <c r="K95" s="7">
        <v>53792.057999999997</v>
      </c>
      <c r="L95" s="7">
        <v>54682.470999999998</v>
      </c>
      <c r="M95" s="7">
        <v>55608.383000000002</v>
      </c>
      <c r="N95" s="7">
        <v>56314.048999999999</v>
      </c>
      <c r="O95" s="7">
        <v>56562.858</v>
      </c>
      <c r="P95" s="7">
        <v>56875.981</v>
      </c>
      <c r="Q95" s="7">
        <v>57794.978000000003</v>
      </c>
      <c r="R95" s="7">
        <v>58844.341</v>
      </c>
      <c r="S95" s="7">
        <v>60055.502</v>
      </c>
      <c r="T95" s="7">
        <v>61295.15</v>
      </c>
      <c r="U95" s="7">
        <v>62875.084999999999</v>
      </c>
      <c r="V95" s="7">
        <v>64563.538</v>
      </c>
      <c r="W95" s="7">
        <v>65975.460000000006</v>
      </c>
      <c r="X95" s="7">
        <v>67441.913</v>
      </c>
      <c r="Y95" s="7">
        <v>69000.521999999997</v>
      </c>
      <c r="Z95" s="7">
        <v>69192.292000000001</v>
      </c>
      <c r="AA95" s="7">
        <f>VLOOKUP("*Сахалинская*",[1]итого!$1:$1048576,COLUMN(B96),0)</f>
        <v>69852</v>
      </c>
      <c r="AB95" s="7">
        <f>VLOOKUP("*Сахалинская*",[1]итого!$1:$1048576,COLUMN(C96),0)</f>
        <v>70462</v>
      </c>
      <c r="AC95" s="7">
        <f>VLOOKUP("*Сахалинская*",[1]итого!$1:$1048576,COLUMN(D96),0)</f>
        <v>71646</v>
      </c>
      <c r="AD95" s="7">
        <f>VLOOKUP("*Сахалинская*",[1]итого!$1:$1048576,COLUMN(E96),0)</f>
        <v>73176</v>
      </c>
      <c r="AE95" s="7">
        <f>VLOOKUP("*Сахалинская*",[1]итого!$1:$1048576,COLUMN(F96),0)</f>
        <v>74601</v>
      </c>
      <c r="AF95" s="7">
        <f>VLOOKUP("*Сахалинская*",[1]итого!$1:$1048576,COLUMN(G96),0)</f>
        <v>75800</v>
      </c>
      <c r="AG95" s="7">
        <f>VLOOKUP("*Сахалинская*",[1]итого!$1:$1048576,COLUMN(H96),0)</f>
        <v>77054</v>
      </c>
      <c r="AH95" s="7">
        <f>VLOOKUP("*Сахалинская*",[1]итого!$1:$1048576,COLUMN(I96),0)</f>
        <v>78295</v>
      </c>
      <c r="AI95" s="7">
        <f>VLOOKUP("*Сахалинская*",[1]итого!$1:$1048576,COLUMN(J96),0)</f>
        <v>79623</v>
      </c>
      <c r="AJ95" s="7">
        <f>VLOOKUP("*Сахалинская*",[1]итого!$1:$1048576,COLUMN(K96),0)</f>
        <v>80035</v>
      </c>
      <c r="AK95" s="7">
        <f>VLOOKUP("*Сахалинская*",[1]итого!$1:$1048576,COLUMN(L96),0)</f>
        <v>81301</v>
      </c>
      <c r="AL95" s="7">
        <f>VLOOKUP("*Сахалинская*",[1]итого!$1:$1048576,COLUMN(M96),0)</f>
        <v>82431</v>
      </c>
      <c r="AM95" s="7">
        <f>VLOOKUP("*Сахалинская*",[1]итого!$1:$1048576,COLUMN(N96),0)</f>
        <v>83421</v>
      </c>
      <c r="AN95" s="7">
        <f>VLOOKUP("*Сахалинская*",[1]итого!$1:$1048576,COLUMN(O96),0)</f>
        <v>84559</v>
      </c>
      <c r="AO95" s="7">
        <f>VLOOKUP("*Сахалинская*",[1]итого!$1:$1048576,COLUMN(P96),0)</f>
        <v>85999</v>
      </c>
      <c r="AP95" s="7">
        <f>VLOOKUP("*Сахалинская*",[1]итого!$1:$1048576,COLUMN(Q96),0)</f>
        <v>86664</v>
      </c>
      <c r="AQ95" s="7">
        <f>VLOOKUP("*Сахалинская*",[1]итого!$1:$1048576,COLUMN(R96),0)</f>
        <v>87463</v>
      </c>
      <c r="AR95" s="7">
        <f>VLOOKUP("*Сахалинская*",[1]итого!$1:$1048576,COLUMN(S96),0)</f>
        <v>88868</v>
      </c>
      <c r="AS95" s="7">
        <f>VLOOKUP("*Сахалинская*",[1]итого!$1:$1048576,COLUMN(T96),0)</f>
        <v>90578</v>
      </c>
      <c r="AT95" s="7">
        <f>VLOOKUP("*Сахалинская*",[1]итого!$1:$1048576,COLUMN(U96),0)</f>
        <v>92707</v>
      </c>
      <c r="AU95" s="7">
        <f>VLOOKUP("*Сахалинская*",[1]итого!$1:$1048576,COLUMN(V96),0)</f>
        <v>94860</v>
      </c>
      <c r="AV95" s="7">
        <f>VLOOKUP("*Сахалинская*",[1]итого!$1:$1048576,COLUMN(W96),0)</f>
        <v>96888</v>
      </c>
      <c r="AW95" s="7">
        <f>VLOOKUP("*Сахалинская*",[1]итого!$1:$1048576,COLUMN(X96),0)</f>
        <v>97876</v>
      </c>
      <c r="AX95" s="7">
        <f>VLOOKUP("*Сахалинская*",[1]итого!$1:$1048576,COLUMN(Y96),0)</f>
        <v>98610</v>
      </c>
      <c r="AY95" s="7">
        <f>VLOOKUP("*Сахалинская*",[1]итого!$1:$1048576,COLUMN(Z96),0)</f>
        <v>99497</v>
      </c>
      <c r="AZ95" s="7">
        <f>VLOOKUP("*Сахалинская*",[1]итого!$1:$1048576,COLUMN(AA96),0)</f>
        <v>101168</v>
      </c>
      <c r="BA95" s="7">
        <f>VLOOKUP("*Сахалинская*",[1]итого!$1:$1048576,COLUMN(AB96),0)</f>
        <v>103694</v>
      </c>
      <c r="BB95" s="7">
        <f>VLOOKUP("*Сахалинская*",[1]итого!$1:$1048576,COLUMN(AC96),0)</f>
        <v>106352</v>
      </c>
      <c r="BC95" s="7">
        <f>VLOOKUP("*Сахалинская*",[1]итого!$1:$1048576,COLUMN(AD96),0)</f>
        <v>109297</v>
      </c>
      <c r="BD95" s="7">
        <f>VLOOKUP("*Сахалинская*",[1]итого!$1:$1048576,COLUMN(AE96),0)</f>
        <v>112777</v>
      </c>
      <c r="BE95" s="7">
        <f>VLOOKUP("*Сахалинская*",[1]итого!$1:$1048576,COLUMN(AF96),0)</f>
        <v>115824</v>
      </c>
      <c r="BF95" s="7">
        <f>VLOOKUP("*Сахалинская*",[1]итого!$1:$1048576,COLUMN(AG96),0)</f>
        <v>118724</v>
      </c>
      <c r="BG95" s="7">
        <f>VLOOKUP("*Сахалинская*",[1]итого!$1:$1048576,COLUMN(AH96),0)</f>
        <v>121256</v>
      </c>
      <c r="BH95" s="7">
        <f>VLOOKUP("*Сахалинская*",[1]итого!$1:$1048576,COLUMN(AI96),0)</f>
        <v>123070</v>
      </c>
      <c r="BI95" s="7">
        <f>VLOOKUP("*Сахалинская*",[1]итого!$1:$1048576,COLUMN(AJ96),0)</f>
        <v>123795</v>
      </c>
      <c r="BJ95" s="7">
        <f>VLOOKUP("*Сахалинская*",[1]итого!$1:$1048576,COLUMN(AK96),0)</f>
        <v>125559</v>
      </c>
      <c r="BK95" s="7">
        <f>VLOOKUP("*Сахалинская*",[1]итого!$1:$1048576,COLUMN(AL96),0)</f>
        <v>126746</v>
      </c>
      <c r="BL95" s="7">
        <f>VLOOKUP("*Сахалинская*",[1]итого!$1:$1048576,COLUMN(AM96),0)</f>
        <v>127990</v>
      </c>
      <c r="BM95" s="7">
        <f>VLOOKUP("*Сахалинская*",[1]итого!$1:$1048576,COLUMN(AN96),0)</f>
        <v>128354</v>
      </c>
      <c r="BN95" s="7">
        <f>VLOOKUP("*Сахалинская*",[1]итого!$1:$1048576,COLUMN(AO96),0)</f>
        <v>127627</v>
      </c>
      <c r="BO95" s="7">
        <f>VLOOKUP("*Сахалинская*",[1]итого!$1:$1048576,COLUMN(AP96),0)</f>
        <v>127372</v>
      </c>
      <c r="BP95" s="7">
        <f>VLOOKUP("*Сахалинская*",[1]итого!$1:$1048576,COLUMN(AQ96),0)</f>
        <v>128173</v>
      </c>
      <c r="BQ95" s="7">
        <f>VLOOKUP("*Сахалинская*",[1]итого!$1:$1048576,COLUMN(AR96),0)</f>
        <v>129537</v>
      </c>
      <c r="BR95" s="7">
        <f>VLOOKUP("*Сахалинская*",[1]итого!$1:$1048576,COLUMN(AS96),0)</f>
        <v>130590</v>
      </c>
      <c r="BS95" s="7">
        <f>VLOOKUP("*Сахалинская*",[1]итого!$1:$1048576,COLUMN(AT96),0)</f>
        <v>132684</v>
      </c>
      <c r="BT95" s="7">
        <f>VLOOKUP("*Сахалинская*",[1]итого!$1:$1048576,COLUMN(AU96),0)</f>
        <v>134077</v>
      </c>
      <c r="BU95" s="7">
        <f>VLOOKUP("*Сахалинская*",[1]итого!$1:$1048576,COLUMN(AV96),0)</f>
        <v>135810</v>
      </c>
      <c r="BV95" s="7">
        <f>VLOOKUP("*Сахалинская*",[1]итого!$1:$1048576,COLUMN(AW96),0)</f>
        <v>136644</v>
      </c>
      <c r="BW95" s="7">
        <f>VLOOKUP("*Сахалинская*",[1]итого!$1:$1048576,COLUMN(AX96),0)</f>
        <v>137197</v>
      </c>
      <c r="BX95" s="7">
        <f>VLOOKUP("*Сахалинская*",[1]итого!$1:$1048576,COLUMN(AY96),0)</f>
        <v>138410</v>
      </c>
      <c r="BY95" s="7">
        <f>VLOOKUP("*Сахалинская*",[1]итого!$1:$1048576,COLUMN(AZ96),0)</f>
        <v>140701</v>
      </c>
      <c r="BZ95" s="7">
        <f>VLOOKUP("*Сахалинская*",[1]итого!$1:$1048576,COLUMN(BA96),0)</f>
        <v>142802</v>
      </c>
      <c r="CA95" s="7">
        <f>VLOOKUP("*Сахалинская*",[1]итого!$1:$1048576,COLUMN(BB96),0)</f>
        <v>145448</v>
      </c>
      <c r="CB95" s="7">
        <f>VLOOKUP("*Сахалинская*",[1]итого!$1:$1048576,COLUMN(BC96),0)</f>
        <v>148696</v>
      </c>
      <c r="CC95" s="7">
        <f>VLOOKUP("*Сахалинская*",[1]итого!$1:$1048576,COLUMN(BD96),0)</f>
        <v>150972</v>
      </c>
      <c r="CD95" s="7">
        <f>VLOOKUP("*Сахалинская*",[1]итого!$1:$1048576,COLUMN(BE96),0)</f>
        <v>154867</v>
      </c>
      <c r="CE95" s="7">
        <f>VLOOKUP("*Сахалинская*",[1]итого!$1:$1048576,COLUMN(BF96),0)</f>
        <v>157874</v>
      </c>
      <c r="CF95" s="7">
        <f>VLOOKUP("*Сахалинская*",[1]итого!$1:$1048576,COLUMN(BG96),0)</f>
        <v>160446</v>
      </c>
      <c r="CG95" s="7">
        <f>VLOOKUP("*Сахалинская*",[1]итого!$1:$1048576,COLUMN(BH96),0)</f>
        <v>162602</v>
      </c>
      <c r="CH95" s="7">
        <f>VLOOKUP("*Сахалинская*",[1]итого!$1:$1048576,COLUMN(BI96),0)</f>
        <v>161791</v>
      </c>
      <c r="CI95" s="7">
        <f>VLOOKUP("*Сахалинская*",[1]итого!$1:$1048576,COLUMN(BJ96),0)</f>
        <v>162320</v>
      </c>
      <c r="CJ95" s="7">
        <f>VLOOKUP("*Сахалинская*",[1]итого!$1:$1048576,COLUMN(BK96),0)</f>
        <v>163098</v>
      </c>
      <c r="CK95" s="7">
        <f>VLOOKUP("*Сахалинская*",[1]итого!$1:$1048576,COLUMN(BL96),0)</f>
        <v>165279</v>
      </c>
      <c r="CL95" s="7">
        <f>VLOOKUP("*Сахалинская*",[1]итого!$1:$1048576,COLUMN(BM96),0)</f>
        <v>166737</v>
      </c>
      <c r="CM95" s="7">
        <f>VLOOKUP("*Сахалинская*",[1]итого!$1:$1048576,COLUMN(BN96),0)</f>
        <v>168428</v>
      </c>
      <c r="CN95" s="7">
        <f>VLOOKUP("*Сахалинская*",[1]итого!$1:$1048576,COLUMN(BO96),0)</f>
        <v>171348</v>
      </c>
      <c r="CO95" s="7">
        <f>VLOOKUP("*Сахалинская*",[1]итого!$1:$1048576,COLUMN(BP96),0)</f>
        <v>171989</v>
      </c>
      <c r="CP95" s="7">
        <f>VLOOKUP("*Сахалинская*",[1]итого!$1:$1048576,COLUMN(BQ96),0)</f>
        <v>174130</v>
      </c>
      <c r="CQ95" s="7">
        <f>VLOOKUP("*Сахалинская*",[1]итого!$1:$1048576,COLUMN(BR96),0)</f>
        <v>174417</v>
      </c>
      <c r="CR95" s="7">
        <f>VLOOKUP("*Сахалинская*",[1]итого!$1:$1048576,COLUMN(BS96),0)</f>
        <v>174174</v>
      </c>
      <c r="CS95" s="7">
        <f>VLOOKUP("*Сахалинская*",[1]итого!$1:$1048576,COLUMN(BT96),0)</f>
        <v>171564</v>
      </c>
      <c r="CT95" s="7">
        <f>VLOOKUP("*Сахалинская*",[1]итого!$1:$1048576,COLUMN(BU96),0)</f>
        <v>168841</v>
      </c>
      <c r="CU95" s="7">
        <f>VLOOKUP("*Сахалинская*",[1]итого!$1:$1048576,COLUMN(BV96),0)</f>
        <v>166708</v>
      </c>
      <c r="CV95" s="7">
        <f>VLOOKUP("*Сахалинская*",[1]итого!$1:$1048576,COLUMN(BW96),0)</f>
        <v>165983</v>
      </c>
      <c r="CW95" s="7">
        <f>VLOOKUP("*Сахалинская*",[1]итого!$1:$1048576,COLUMN(BX96),0)</f>
        <v>166127</v>
      </c>
      <c r="CX95" s="7">
        <f>VLOOKUP("*Сахалинская*",[1]итого!$1:$1048576,COLUMN(BY96),0)</f>
        <v>166671</v>
      </c>
      <c r="CY95" s="7">
        <f>VLOOKUP("*Сахалинская*",[1]итого!$1:$1048576,COLUMN(BZ96),0)</f>
        <v>167923</v>
      </c>
      <c r="CZ95" s="7">
        <f>VLOOKUP("*Сахалинская*",[1]итого!$1:$1048576,COLUMN(CA96),0)</f>
        <v>168527</v>
      </c>
      <c r="DA95" s="7">
        <f>VLOOKUP("*Сахалинская*",[1]итого!$1:$1048576,COLUMN(CB96),0)</f>
        <v>167926</v>
      </c>
      <c r="DB95" s="7">
        <f>VLOOKUP("*Сахалинская*",[1]итого!$1:$1048576,COLUMN(CC96),0)</f>
        <v>169733</v>
      </c>
      <c r="DC95" s="7">
        <f>VLOOKUP("*Сахалинская*",[1]итого!$1:$1048576,COLUMN(CD96),0)</f>
        <v>170726</v>
      </c>
      <c r="DD95" s="7">
        <f>VLOOKUP("*Сахалинская*",[1]итого!$1:$1048576,COLUMN(CE96),0)</f>
        <v>172299</v>
      </c>
      <c r="DE95" s="7">
        <f>VLOOKUP("*Сахалинская*",[1]итого!$1:$1048576,COLUMN(CF96),0)</f>
        <v>172542</v>
      </c>
      <c r="DF95" s="7">
        <f>VLOOKUP("*Сахалинская*",[1]итого!$1:$1048576,COLUMN(CG96),0)</f>
        <v>171930</v>
      </c>
    </row>
    <row r="96" spans="1:110" x14ac:dyDescent="0.25">
      <c r="A96" s="8" t="s">
        <v>89</v>
      </c>
      <c r="B96" s="7">
        <v>10703.538</v>
      </c>
      <c r="C96" s="7">
        <v>10669.036</v>
      </c>
      <c r="D96" s="7">
        <v>10655.326999999999</v>
      </c>
      <c r="E96" s="7">
        <v>10713.825999999999</v>
      </c>
      <c r="F96" s="7">
        <v>10782.898999999999</v>
      </c>
      <c r="G96" s="7">
        <v>10769.06</v>
      </c>
      <c r="H96" s="7">
        <v>10848.321</v>
      </c>
      <c r="I96" s="7">
        <v>10945.781000000001</v>
      </c>
      <c r="J96" s="7">
        <v>11085.907999999999</v>
      </c>
      <c r="K96" s="7">
        <v>11230.62</v>
      </c>
      <c r="L96" s="7">
        <v>11385.019</v>
      </c>
      <c r="M96" s="7">
        <v>11517.218999999999</v>
      </c>
      <c r="N96" s="7">
        <v>11612.584999999999</v>
      </c>
      <c r="O96" s="7">
        <v>11723.143</v>
      </c>
      <c r="P96" s="7">
        <v>11751.352999999999</v>
      </c>
      <c r="Q96" s="7">
        <v>11951.906999999999</v>
      </c>
      <c r="R96" s="7">
        <v>12114.474</v>
      </c>
      <c r="S96" s="7">
        <v>12375.866</v>
      </c>
      <c r="T96" s="7">
        <v>12563.164000000001</v>
      </c>
      <c r="U96" s="7">
        <v>12857.279</v>
      </c>
      <c r="V96" s="7">
        <v>13170.513000000001</v>
      </c>
      <c r="W96" s="7">
        <v>13401.856</v>
      </c>
      <c r="X96" s="7">
        <v>13647.846</v>
      </c>
      <c r="Y96" s="7">
        <v>13922.289000000001</v>
      </c>
      <c r="Z96" s="7">
        <v>14015.507</v>
      </c>
      <c r="AA96" s="7">
        <f>VLOOKUP("*Еврейская*",[1]итого!$1:$1048576,COLUMN(B97),0)</f>
        <v>14133</v>
      </c>
      <c r="AB96" s="7">
        <f>VLOOKUP("*Еврейская*",[1]итого!$1:$1048576,COLUMN(C97),0)</f>
        <v>14318</v>
      </c>
      <c r="AC96" s="7">
        <f>VLOOKUP("*Еврейская*",[1]итого!$1:$1048576,COLUMN(D97),0)</f>
        <v>14537</v>
      </c>
      <c r="AD96" s="7">
        <f>VLOOKUP("*Еврейская*",[1]итого!$1:$1048576,COLUMN(E97),0)</f>
        <v>14769</v>
      </c>
      <c r="AE96" s="7">
        <f>VLOOKUP("*Еврейская*",[1]итого!$1:$1048576,COLUMN(F97),0)</f>
        <v>15013</v>
      </c>
      <c r="AF96" s="7">
        <f>VLOOKUP("*Еврейская*",[1]итого!$1:$1048576,COLUMN(G97),0)</f>
        <v>15215</v>
      </c>
      <c r="AG96" s="7">
        <f>VLOOKUP("*Еврейская*",[1]итого!$1:$1048576,COLUMN(H97),0)</f>
        <v>15527</v>
      </c>
      <c r="AH96" s="7">
        <f>VLOOKUP("*Еврейская*",[1]итого!$1:$1048576,COLUMN(I97),0)</f>
        <v>15826</v>
      </c>
      <c r="AI96" s="7">
        <f>VLOOKUP("*Еврейская*",[1]итого!$1:$1048576,COLUMN(J97),0)</f>
        <v>16041</v>
      </c>
      <c r="AJ96" s="7">
        <f>VLOOKUP("*Еврейская*",[1]итого!$1:$1048576,COLUMN(K97),0)</f>
        <v>16248</v>
      </c>
      <c r="AK96" s="7">
        <f>VLOOKUP("*Еврейская*",[1]итого!$1:$1048576,COLUMN(L97),0)</f>
        <v>16390</v>
      </c>
      <c r="AL96" s="7">
        <f>VLOOKUP("*Еврейская*",[1]итого!$1:$1048576,COLUMN(M97),0)</f>
        <v>16470</v>
      </c>
      <c r="AM96" s="7">
        <f>VLOOKUP("*Еврейская*",[1]итого!$1:$1048576,COLUMN(N97),0)</f>
        <v>16598</v>
      </c>
      <c r="AN96" s="7">
        <f>VLOOKUP("*Еврейская*",[1]итого!$1:$1048576,COLUMN(O97),0)</f>
        <v>16709</v>
      </c>
      <c r="AO96" s="7">
        <f>VLOOKUP("*Еврейская*",[1]итого!$1:$1048576,COLUMN(P97),0)</f>
        <v>16982</v>
      </c>
      <c r="AP96" s="7">
        <f>VLOOKUP("*Еврейская*",[1]итого!$1:$1048576,COLUMN(Q97),0)</f>
        <v>16941</v>
      </c>
      <c r="AQ96" s="7">
        <f>VLOOKUP("*Еврейская*",[1]итого!$1:$1048576,COLUMN(R97),0)</f>
        <v>17071</v>
      </c>
      <c r="AR96" s="7">
        <f>VLOOKUP("*Еврейская*",[1]итого!$1:$1048576,COLUMN(S97),0)</f>
        <v>17128</v>
      </c>
      <c r="AS96" s="7">
        <f>VLOOKUP("*Еврейская*",[1]итого!$1:$1048576,COLUMN(T97),0)</f>
        <v>17330</v>
      </c>
      <c r="AT96" s="7">
        <f>VLOOKUP("*Еврейская*",[1]итого!$1:$1048576,COLUMN(U97),0)</f>
        <v>17636</v>
      </c>
      <c r="AU96" s="7">
        <f>VLOOKUP("*Еврейская*",[1]итого!$1:$1048576,COLUMN(V97),0)</f>
        <v>17820</v>
      </c>
      <c r="AV96" s="7">
        <f>VLOOKUP("*Еврейская*",[1]итого!$1:$1048576,COLUMN(W97),0)</f>
        <v>18051</v>
      </c>
      <c r="AW96" s="7">
        <f>VLOOKUP("*Еврейская*",[1]итого!$1:$1048576,COLUMN(X97),0)</f>
        <v>18204</v>
      </c>
      <c r="AX96" s="7">
        <f>VLOOKUP("*Еврейская*",[1]итого!$1:$1048576,COLUMN(Y97),0)</f>
        <v>18262</v>
      </c>
      <c r="AY96" s="7">
        <f>VLOOKUP("*Еврейская*",[1]итого!$1:$1048576,COLUMN(Z97),0)</f>
        <v>18417</v>
      </c>
      <c r="AZ96" s="7">
        <f>VLOOKUP("*Еврейская*",[1]итого!$1:$1048576,COLUMN(AA97),0)</f>
        <v>18552</v>
      </c>
      <c r="BA96" s="7">
        <f>VLOOKUP("*Еврейская*",[1]итого!$1:$1048576,COLUMN(AB97),0)</f>
        <v>18855</v>
      </c>
      <c r="BB96" s="7">
        <f>VLOOKUP("*Еврейская*",[1]итого!$1:$1048576,COLUMN(AC97),0)</f>
        <v>19136</v>
      </c>
      <c r="BC96" s="7">
        <f>VLOOKUP("*Еврейская*",[1]итого!$1:$1048576,COLUMN(AD97),0)</f>
        <v>19470</v>
      </c>
      <c r="BD96" s="7">
        <f>VLOOKUP("*Еврейская*",[1]итого!$1:$1048576,COLUMN(AE97),0)</f>
        <v>19833</v>
      </c>
      <c r="BE96" s="7">
        <f>VLOOKUP("*Еврейская*",[1]итого!$1:$1048576,COLUMN(AF97),0)</f>
        <v>20229</v>
      </c>
      <c r="BF96" s="7">
        <f>VLOOKUP("*Еврейская*",[1]итого!$1:$1048576,COLUMN(AG97),0)</f>
        <v>20538</v>
      </c>
      <c r="BG96" s="7">
        <f>VLOOKUP("*Еврейская*",[1]итого!$1:$1048576,COLUMN(AH97),0)</f>
        <v>20815</v>
      </c>
      <c r="BH96" s="7">
        <f>VLOOKUP("*Еврейская*",[1]итого!$1:$1048576,COLUMN(AI97),0)</f>
        <v>21019</v>
      </c>
      <c r="BI96" s="7">
        <f>VLOOKUP("*Еврейская*",[1]итого!$1:$1048576,COLUMN(AJ97),0)</f>
        <v>21227</v>
      </c>
      <c r="BJ96" s="7">
        <f>VLOOKUP("*Еврейская*",[1]итого!$1:$1048576,COLUMN(AK97),0)</f>
        <v>21338</v>
      </c>
      <c r="BK96" s="7">
        <f>VLOOKUP("*Еврейская*",[1]итого!$1:$1048576,COLUMN(AL97),0)</f>
        <v>21601</v>
      </c>
      <c r="BL96" s="7">
        <f>VLOOKUP("*Еврейская*",[1]итого!$1:$1048576,COLUMN(AM97),0)</f>
        <v>21914</v>
      </c>
      <c r="BM96" s="7">
        <f>VLOOKUP("*Еврейская*",[1]итого!$1:$1048576,COLUMN(AN97),0)</f>
        <v>21898</v>
      </c>
      <c r="BN96" s="7">
        <f>VLOOKUP("*Еврейская*",[1]итого!$1:$1048576,COLUMN(AO97),0)</f>
        <v>21715</v>
      </c>
      <c r="BO96" s="7">
        <f>VLOOKUP("*Еврейская*",[1]итого!$1:$1048576,COLUMN(AP97),0)</f>
        <v>21693</v>
      </c>
      <c r="BP96" s="7">
        <f>VLOOKUP("*Еврейская*",[1]итого!$1:$1048576,COLUMN(AQ97),0)</f>
        <v>21752</v>
      </c>
      <c r="BQ96" s="7">
        <f>VLOOKUP("*Еврейская*",[1]итого!$1:$1048576,COLUMN(AR97),0)</f>
        <v>21975</v>
      </c>
      <c r="BR96" s="7">
        <f>VLOOKUP("*Еврейская*",[1]итого!$1:$1048576,COLUMN(AS97),0)</f>
        <v>22144</v>
      </c>
      <c r="BS96" s="7">
        <f>VLOOKUP("*Еврейская*",[1]итого!$1:$1048576,COLUMN(AT97),0)</f>
        <v>22510</v>
      </c>
      <c r="BT96" s="7">
        <f>VLOOKUP("*Еврейская*",[1]итого!$1:$1048576,COLUMN(AU97),0)</f>
        <v>22796</v>
      </c>
      <c r="BU96" s="7">
        <f>VLOOKUP("*Еврейская*",[1]итого!$1:$1048576,COLUMN(AV97),0)</f>
        <v>23100</v>
      </c>
      <c r="BV96" s="7">
        <f>VLOOKUP("*Еврейская*",[1]итого!$1:$1048576,COLUMN(AW97),0)</f>
        <v>23359</v>
      </c>
      <c r="BW96" s="7">
        <f>VLOOKUP("*Еврейская*",[1]итого!$1:$1048576,COLUMN(AX97),0)</f>
        <v>23449</v>
      </c>
      <c r="BX96" s="7">
        <f>VLOOKUP("*Еврейская*",[1]итого!$1:$1048576,COLUMN(AY97),0)</f>
        <v>23586</v>
      </c>
      <c r="BY96" s="7">
        <f>VLOOKUP("*Еврейская*",[1]итого!$1:$1048576,COLUMN(AZ97),0)</f>
        <v>24065</v>
      </c>
      <c r="BZ96" s="7">
        <f>VLOOKUP("*Еврейская*",[1]итого!$1:$1048576,COLUMN(BA97),0)</f>
        <v>24372</v>
      </c>
      <c r="CA96" s="7">
        <f>VLOOKUP("*Еврейская*",[1]итого!$1:$1048576,COLUMN(BB97),0)</f>
        <v>25033</v>
      </c>
      <c r="CB96" s="7">
        <f>VLOOKUP("*Еврейская*",[1]итого!$1:$1048576,COLUMN(BC97),0)</f>
        <v>25456</v>
      </c>
      <c r="CC96" s="7">
        <f>VLOOKUP("*Еврейская*",[1]итого!$1:$1048576,COLUMN(BD97),0)</f>
        <v>25943</v>
      </c>
      <c r="CD96" s="7">
        <f>VLOOKUP("*Еврейская*",[1]итого!$1:$1048576,COLUMN(BE97),0)</f>
        <v>26802</v>
      </c>
      <c r="CE96" s="7">
        <f>VLOOKUP("*Еврейская*",[1]итого!$1:$1048576,COLUMN(BF97),0)</f>
        <v>27518</v>
      </c>
      <c r="CF96" s="7">
        <f>VLOOKUP("*Еврейская*",[1]итого!$1:$1048576,COLUMN(BG97),0)</f>
        <v>27914</v>
      </c>
      <c r="CG96" s="7">
        <f>VLOOKUP("*Еврейская*",[1]итого!$1:$1048576,COLUMN(BH97),0)</f>
        <v>28143</v>
      </c>
      <c r="CH96" s="7">
        <f>VLOOKUP("*Еврейская*",[1]итого!$1:$1048576,COLUMN(BI97),0)</f>
        <v>27903</v>
      </c>
      <c r="CI96" s="7">
        <f>VLOOKUP("*Еврейская*",[1]итого!$1:$1048576,COLUMN(BJ97),0)</f>
        <v>28135</v>
      </c>
      <c r="CJ96" s="7">
        <f>VLOOKUP("*Еврейская*",[1]итого!$1:$1048576,COLUMN(BK97),0)</f>
        <v>28364</v>
      </c>
      <c r="CK96" s="7">
        <f>VLOOKUP("*Еврейская*",[1]итого!$1:$1048576,COLUMN(BL97),0)</f>
        <v>28854</v>
      </c>
      <c r="CL96" s="7">
        <f>VLOOKUP("*Еврейская*",[1]итого!$1:$1048576,COLUMN(BM97),0)</f>
        <v>29367</v>
      </c>
      <c r="CM96" s="7">
        <f>VLOOKUP("*Еврейская*",[1]итого!$1:$1048576,COLUMN(BN97),0)</f>
        <v>29889</v>
      </c>
      <c r="CN96" s="7">
        <f>VLOOKUP("*Еврейская*",[1]итого!$1:$1048576,COLUMN(BO97),0)</f>
        <v>30513</v>
      </c>
      <c r="CO96" s="7">
        <f>VLOOKUP("*Еврейская*",[1]итого!$1:$1048576,COLUMN(BP97),0)</f>
        <v>30727</v>
      </c>
      <c r="CP96" s="7">
        <f>VLOOKUP("*Еврейская*",[1]итого!$1:$1048576,COLUMN(BQ97),0)</f>
        <v>31165</v>
      </c>
      <c r="CQ96" s="7">
        <f>VLOOKUP("*Еврейская*",[1]итого!$1:$1048576,COLUMN(BR97),0)</f>
        <v>31308</v>
      </c>
      <c r="CR96" s="7">
        <f>VLOOKUP("*Еврейская*",[1]итого!$1:$1048576,COLUMN(BS97),0)</f>
        <v>31205</v>
      </c>
      <c r="CS96" s="7">
        <f>VLOOKUP("*Еврейская*",[1]итого!$1:$1048576,COLUMN(BT97),0)</f>
        <v>29847</v>
      </c>
      <c r="CT96" s="7">
        <f>VLOOKUP("*Еврейская*",[1]итого!$1:$1048576,COLUMN(BU97),0)</f>
        <v>29276</v>
      </c>
      <c r="CU96" s="7">
        <f>VLOOKUP("*Еврейская*",[1]итого!$1:$1048576,COLUMN(BV97),0)</f>
        <v>28520</v>
      </c>
      <c r="CV96" s="7">
        <f>VLOOKUP("*Еврейская*",[1]итого!$1:$1048576,COLUMN(BW97),0)</f>
        <v>28462</v>
      </c>
      <c r="CW96" s="7">
        <f>VLOOKUP("*Еврейская*",[1]итого!$1:$1048576,COLUMN(BX97),0)</f>
        <v>28438</v>
      </c>
      <c r="CX96" s="7">
        <f>VLOOKUP("*Еврейская*",[1]итого!$1:$1048576,COLUMN(BY97),0)</f>
        <v>28373</v>
      </c>
      <c r="CY96" s="7">
        <f>VLOOKUP("*Еврейская*",[1]итого!$1:$1048576,COLUMN(BZ97),0)</f>
        <v>28364</v>
      </c>
      <c r="CZ96" s="7">
        <f>VLOOKUP("*Еврейская*",[1]итого!$1:$1048576,COLUMN(CA97),0)</f>
        <v>28197</v>
      </c>
      <c r="DA96" s="7">
        <f>VLOOKUP("*Еврейская*",[1]итого!$1:$1048576,COLUMN(CB97),0)</f>
        <v>28011</v>
      </c>
      <c r="DB96" s="7">
        <f>VLOOKUP("*Еврейская*",[1]итого!$1:$1048576,COLUMN(CC97),0)</f>
        <v>28260</v>
      </c>
      <c r="DC96" s="7">
        <f>VLOOKUP("*Еврейская*",[1]итого!$1:$1048576,COLUMN(CD97),0)</f>
        <v>28334</v>
      </c>
      <c r="DD96" s="7">
        <f>VLOOKUP("*Еврейская*",[1]итого!$1:$1048576,COLUMN(CE97),0)</f>
        <v>28389</v>
      </c>
      <c r="DE96" s="7">
        <f>VLOOKUP("*Еврейская*",[1]итого!$1:$1048576,COLUMN(CF97),0)</f>
        <v>28415</v>
      </c>
      <c r="DF96" s="7">
        <f>VLOOKUP("*Еврейская*",[1]итого!$1:$1048576,COLUMN(CG97),0)</f>
        <v>28321</v>
      </c>
    </row>
    <row r="97" spans="1:110" x14ac:dyDescent="0.25">
      <c r="A97" s="8" t="s">
        <v>90</v>
      </c>
      <c r="B97" s="7">
        <v>4643.5420000000004</v>
      </c>
      <c r="C97" s="7">
        <v>4570.1390000000001</v>
      </c>
      <c r="D97" s="7">
        <v>4553.9459999999999</v>
      </c>
      <c r="E97" s="7">
        <v>4576.3729999999996</v>
      </c>
      <c r="F97" s="7">
        <v>4642.5010000000002</v>
      </c>
      <c r="G97" s="7">
        <v>4703.8530000000001</v>
      </c>
      <c r="H97" s="7">
        <v>4864.0959999999995</v>
      </c>
      <c r="I97" s="7">
        <v>5005.9610000000002</v>
      </c>
      <c r="J97" s="7">
        <v>5187.5550000000003</v>
      </c>
      <c r="K97" s="7">
        <v>5350.2120000000004</v>
      </c>
      <c r="L97" s="7">
        <v>5367.6629999999996</v>
      </c>
      <c r="M97" s="7">
        <v>5447.2619999999997</v>
      </c>
      <c r="N97" s="7">
        <v>5457.1629999999996</v>
      </c>
      <c r="O97" s="7">
        <v>5505.7749999999996</v>
      </c>
      <c r="P97" s="7">
        <v>5522.7259999999997</v>
      </c>
      <c r="Q97" s="7">
        <v>5566.1480000000001</v>
      </c>
      <c r="R97" s="7">
        <v>5658.5739999999996</v>
      </c>
      <c r="S97" s="7">
        <v>5915.8329999999996</v>
      </c>
      <c r="T97" s="7">
        <v>6203.2420000000002</v>
      </c>
      <c r="U97" s="7">
        <v>6507.1490000000003</v>
      </c>
      <c r="V97" s="7">
        <v>6741.6329999999998</v>
      </c>
      <c r="W97" s="7">
        <v>6945.192</v>
      </c>
      <c r="X97" s="7">
        <v>7075.08</v>
      </c>
      <c r="Y97" s="7">
        <v>7156.9889999999996</v>
      </c>
      <c r="Z97" s="7">
        <v>7159.902</v>
      </c>
      <c r="AA97" s="7">
        <f>VLOOKUP("*Чукотский*",[1]итого!$1:$1048576,COLUMN(B98),0)</f>
        <v>7223</v>
      </c>
      <c r="AB97" s="7">
        <f>VLOOKUP("*Чукотский*",[1]итого!$1:$1048576,COLUMN(C98),0)</f>
        <v>7243</v>
      </c>
      <c r="AC97" s="7">
        <f>VLOOKUP("*Чукотский*",[1]итого!$1:$1048576,COLUMN(D98),0)</f>
        <v>7316</v>
      </c>
      <c r="AD97" s="7">
        <f>VLOOKUP("*Чукотский*",[1]итого!$1:$1048576,COLUMN(E98),0)</f>
        <v>7471</v>
      </c>
      <c r="AE97" s="7">
        <f>VLOOKUP("*Чукотский*",[1]итого!$1:$1048576,COLUMN(F98),0)</f>
        <v>7708</v>
      </c>
      <c r="AF97" s="7">
        <f>VLOOKUP("*Чукотский*",[1]итого!$1:$1048576,COLUMN(G98),0)</f>
        <v>8039</v>
      </c>
      <c r="AG97" s="7">
        <f>VLOOKUP("*Чукотский*",[1]итого!$1:$1048576,COLUMN(H98),0)</f>
        <v>8358</v>
      </c>
      <c r="AH97" s="7">
        <f>VLOOKUP("*Чукотский*",[1]итого!$1:$1048576,COLUMN(I98),0)</f>
        <v>8650</v>
      </c>
      <c r="AI97" s="7">
        <f>VLOOKUP("*Чукотский*",[1]итого!$1:$1048576,COLUMN(J98),0)</f>
        <v>8921</v>
      </c>
      <c r="AJ97" s="7">
        <f>VLOOKUP("*Чукотский*",[1]итого!$1:$1048576,COLUMN(K98),0)</f>
        <v>9020</v>
      </c>
      <c r="AK97" s="7">
        <f>VLOOKUP("*Чукотский*",[1]итого!$1:$1048576,COLUMN(L98),0)</f>
        <v>9117</v>
      </c>
      <c r="AL97" s="7">
        <f>VLOOKUP("*Чукотский*",[1]итого!$1:$1048576,COLUMN(M98),0)</f>
        <v>9078</v>
      </c>
      <c r="AM97" s="7">
        <f>VLOOKUP("*Чукотский*",[1]итого!$1:$1048576,COLUMN(N98),0)</f>
        <v>9126</v>
      </c>
      <c r="AN97" s="7">
        <f>VLOOKUP("*Чукотский*",[1]итого!$1:$1048576,COLUMN(O98),0)</f>
        <v>9203</v>
      </c>
      <c r="AO97" s="7">
        <f>VLOOKUP("*Чукотский*",[1]итого!$1:$1048576,COLUMN(P98),0)</f>
        <v>9271</v>
      </c>
      <c r="AP97" s="7">
        <f>VLOOKUP("*Чукотский*",[1]итого!$1:$1048576,COLUMN(Q98),0)</f>
        <v>9289</v>
      </c>
      <c r="AQ97" s="7">
        <f>VLOOKUP("*Чукотский*",[1]итого!$1:$1048576,COLUMN(R98),0)</f>
        <v>9349</v>
      </c>
      <c r="AR97" s="7">
        <f>VLOOKUP("*Чукотский*",[1]итого!$1:$1048576,COLUMN(S98),0)</f>
        <v>9575</v>
      </c>
      <c r="AS97" s="7">
        <f>VLOOKUP("*Чукотский*",[1]итого!$1:$1048576,COLUMN(T98),0)</f>
        <v>9957</v>
      </c>
      <c r="AT97" s="7">
        <f>VLOOKUP("*Чукотский*",[1]итого!$1:$1048576,COLUMN(U98),0)</f>
        <v>10379</v>
      </c>
      <c r="AU97" s="7">
        <f>VLOOKUP("*Чукотский*",[1]итого!$1:$1048576,COLUMN(V98),0)</f>
        <v>10693</v>
      </c>
      <c r="AV97" s="7">
        <f>VLOOKUP("*Чукотский*",[1]итого!$1:$1048576,COLUMN(W98),0)</f>
        <v>10915</v>
      </c>
      <c r="AW97" s="7">
        <f>VLOOKUP("*Чукотский*",[1]итого!$1:$1048576,COLUMN(X98),0)</f>
        <v>11079</v>
      </c>
      <c r="AX97" s="7">
        <f>VLOOKUP("*Чукотский*",[1]итого!$1:$1048576,COLUMN(Y98),0)</f>
        <v>11055</v>
      </c>
      <c r="AY97" s="7">
        <f>VLOOKUP("*Чукотский*",[1]итого!$1:$1048576,COLUMN(Z98),0)</f>
        <v>11148</v>
      </c>
      <c r="AZ97" s="7">
        <f>VLOOKUP("*Чукотский*",[1]итого!$1:$1048576,COLUMN(AA98),0)</f>
        <v>11248</v>
      </c>
      <c r="BA97" s="7">
        <f>VLOOKUP("*Чукотский*",[1]итого!$1:$1048576,COLUMN(AB98),0)</f>
        <v>11479</v>
      </c>
      <c r="BB97" s="7">
        <f>VLOOKUP("*Чукотский*",[1]итого!$1:$1048576,COLUMN(AC98),0)</f>
        <v>11720</v>
      </c>
      <c r="BC97" s="7">
        <f>VLOOKUP("*Чукотский*",[1]итого!$1:$1048576,COLUMN(AD98),0)</f>
        <v>12023</v>
      </c>
      <c r="BD97" s="7">
        <f>VLOOKUP("*Чукотский*",[1]итого!$1:$1048576,COLUMN(AE98),0)</f>
        <v>12500</v>
      </c>
      <c r="BE97" s="7">
        <f>VLOOKUP("*Чукотский*",[1]итого!$1:$1048576,COLUMN(AF98),0)</f>
        <v>12992</v>
      </c>
      <c r="BF97" s="7">
        <f>VLOOKUP("*Чукотский*",[1]итого!$1:$1048576,COLUMN(AG98),0)</f>
        <v>13438</v>
      </c>
      <c r="BG97" s="7">
        <f>VLOOKUP("*Чукотский*",[1]итого!$1:$1048576,COLUMN(AH98),0)</f>
        <v>13721</v>
      </c>
      <c r="BH97" s="7">
        <f>VLOOKUP("*Чукотский*",[1]итого!$1:$1048576,COLUMN(AI98),0)</f>
        <v>13783</v>
      </c>
      <c r="BI97" s="7">
        <f>VLOOKUP("*Чукотский*",[1]итого!$1:$1048576,COLUMN(AJ98),0)</f>
        <v>13869</v>
      </c>
      <c r="BJ97" s="7">
        <f>VLOOKUP("*Чукотский*",[1]итого!$1:$1048576,COLUMN(AK98),0)</f>
        <v>13874</v>
      </c>
      <c r="BK97" s="7">
        <f>VLOOKUP("*Чукотский*",[1]итого!$1:$1048576,COLUMN(AL98),0)</f>
        <v>13940</v>
      </c>
      <c r="BL97" s="7">
        <f>VLOOKUP("*Чукотский*",[1]итого!$1:$1048576,COLUMN(AM98),0)</f>
        <v>13975</v>
      </c>
      <c r="BM97" s="7">
        <f>VLOOKUP("*Чукотский*",[1]итого!$1:$1048576,COLUMN(AN98),0)</f>
        <v>13947</v>
      </c>
      <c r="BN97" s="7">
        <f>VLOOKUP("*Чукотский*",[1]итого!$1:$1048576,COLUMN(AO98),0)</f>
        <v>13831</v>
      </c>
      <c r="BO97" s="7">
        <f>VLOOKUP("*Чукотский*",[1]итого!$1:$1048576,COLUMN(AP98),0)</f>
        <v>13831</v>
      </c>
      <c r="BP97" s="7">
        <f>VLOOKUP("*Чукотский*",[1]итого!$1:$1048576,COLUMN(AQ98),0)</f>
        <v>14024</v>
      </c>
      <c r="BQ97" s="7">
        <f>VLOOKUP("*Чукотский*",[1]итого!$1:$1048576,COLUMN(AR98),0)</f>
        <v>14323</v>
      </c>
      <c r="BR97" s="7">
        <f>VLOOKUP("*Чукотский*",[1]итого!$1:$1048576,COLUMN(AS98),0)</f>
        <v>14633</v>
      </c>
      <c r="BS97" s="7">
        <f>VLOOKUP("*Чукотский*",[1]итого!$1:$1048576,COLUMN(AT98),0)</f>
        <v>14941</v>
      </c>
      <c r="BT97" s="7">
        <f>VLOOKUP("*Чукотский*",[1]итого!$1:$1048576,COLUMN(AU98),0)</f>
        <v>15140</v>
      </c>
      <c r="BU97" s="7">
        <f>VLOOKUP("*Чукотский*",[1]итого!$1:$1048576,COLUMN(AV98),0)</f>
        <v>15279</v>
      </c>
      <c r="BV97" s="7">
        <f>VLOOKUP("*Чукотский*",[1]итого!$1:$1048576,COLUMN(AW98),0)</f>
        <v>15409</v>
      </c>
      <c r="BW97" s="7">
        <f>VLOOKUP("*Чукотский*",[1]итого!$1:$1048576,COLUMN(AX98),0)</f>
        <v>15463</v>
      </c>
      <c r="BX97" s="7">
        <f>VLOOKUP("*Чукотский*",[1]итого!$1:$1048576,COLUMN(AY98),0)</f>
        <v>15533</v>
      </c>
      <c r="BY97" s="7">
        <f>VLOOKUP("*Чукотский*",[1]итого!$1:$1048576,COLUMN(AZ98),0)</f>
        <v>15758</v>
      </c>
      <c r="BZ97" s="7">
        <f>VLOOKUP("*Чукотский*",[1]итого!$1:$1048576,COLUMN(BA98),0)</f>
        <v>15893</v>
      </c>
      <c r="CA97" s="7">
        <f>VLOOKUP("*Чукотский*",[1]итого!$1:$1048576,COLUMN(BB98),0)</f>
        <v>16274</v>
      </c>
      <c r="CB97" s="7">
        <f>VLOOKUP("*Чукотский*",[1]итого!$1:$1048576,COLUMN(BC98),0)</f>
        <v>17045</v>
      </c>
      <c r="CC97" s="7">
        <f>VLOOKUP("*Чукотский*",[1]итого!$1:$1048576,COLUMN(BD98),0)</f>
        <v>17390</v>
      </c>
      <c r="CD97" s="7">
        <f>VLOOKUP("*Чукотский*",[1]итого!$1:$1048576,COLUMN(BE98),0)</f>
        <v>18199</v>
      </c>
      <c r="CE97" s="7">
        <f>VLOOKUP("*Чукотский*",[1]итого!$1:$1048576,COLUMN(BF98),0)</f>
        <v>18876</v>
      </c>
      <c r="CF97" s="7">
        <f>VLOOKUP("*Чукотский*",[1]итого!$1:$1048576,COLUMN(BG98),0)</f>
        <v>19231</v>
      </c>
      <c r="CG97" s="7">
        <f>VLOOKUP("*Чукотский*",[1]итого!$1:$1048576,COLUMN(BH98),0)</f>
        <v>19352</v>
      </c>
      <c r="CH97" s="7">
        <f>VLOOKUP("*Чукотский*",[1]итого!$1:$1048576,COLUMN(BI98),0)</f>
        <v>19009</v>
      </c>
      <c r="CI97" s="7">
        <f>VLOOKUP("*Чукотский*",[1]итого!$1:$1048576,COLUMN(BJ98),0)</f>
        <v>19036</v>
      </c>
      <c r="CJ97" s="7">
        <f>VLOOKUP("*Чукотский*",[1]итого!$1:$1048576,COLUMN(BK98),0)</f>
        <v>18959</v>
      </c>
      <c r="CK97" s="7">
        <f>VLOOKUP("*Чукотский*",[1]итого!$1:$1048576,COLUMN(BL98),0)</f>
        <v>19055</v>
      </c>
      <c r="CL97" s="7">
        <f>VLOOKUP("*Чукотский*",[1]итого!$1:$1048576,COLUMN(BM98),0)</f>
        <v>19156</v>
      </c>
      <c r="CM97" s="7">
        <f>VLOOKUP("*Чукотский*",[1]итого!$1:$1048576,COLUMN(BN98),0)</f>
        <v>19513</v>
      </c>
      <c r="CN97" s="7">
        <f>VLOOKUP("*Чукотский*",[1]итого!$1:$1048576,COLUMN(BO98),0)</f>
        <v>19944</v>
      </c>
      <c r="CO97" s="7">
        <f>VLOOKUP("*Чукотский*",[1]итого!$1:$1048576,COLUMN(BP98),0)</f>
        <v>20070</v>
      </c>
      <c r="CP97" s="7">
        <f>VLOOKUP("*Чукотский*",[1]итого!$1:$1048576,COLUMN(BQ98),0)</f>
        <v>20363</v>
      </c>
      <c r="CQ97" s="7">
        <f>VLOOKUP("*Чукотский*",[1]итого!$1:$1048576,COLUMN(BR98),0)</f>
        <v>20412</v>
      </c>
      <c r="CR97" s="7">
        <f>VLOOKUP("*Чукотский*",[1]итого!$1:$1048576,COLUMN(BS98),0)</f>
        <v>20301</v>
      </c>
      <c r="CS97" s="7">
        <f>VLOOKUP("*Чукотский*",[1]итого!$1:$1048576,COLUMN(BT98),0)</f>
        <v>20383</v>
      </c>
      <c r="CT97" s="7">
        <f>VLOOKUP("*Чукотский*",[1]итого!$1:$1048576,COLUMN(BU98),0)</f>
        <v>20004</v>
      </c>
      <c r="CU97" s="7">
        <f>VLOOKUP("*Чукотский*",[1]итого!$1:$1048576,COLUMN(BV98),0)</f>
        <v>20323</v>
      </c>
      <c r="CV97" s="7">
        <f>VLOOKUP("*Чукотский*",[1]итого!$1:$1048576,COLUMN(BW98),0)</f>
        <v>20144</v>
      </c>
      <c r="CW97" s="7">
        <f>VLOOKUP("*Чукотский*",[1]итого!$1:$1048576,COLUMN(BX98),0)</f>
        <v>19961</v>
      </c>
      <c r="CX97" s="7">
        <f>VLOOKUP("*Чукотский*",[1]итого!$1:$1048576,COLUMN(BY98),0)</f>
        <v>19835</v>
      </c>
      <c r="CY97" s="7">
        <f>VLOOKUP("*Чукотский*",[1]итого!$1:$1048576,COLUMN(BZ98),0)</f>
        <v>19891</v>
      </c>
      <c r="CZ97" s="7">
        <f>VLOOKUP("*Чукотский*",[1]итого!$1:$1048576,COLUMN(CA98),0)</f>
        <v>19954</v>
      </c>
      <c r="DA97" s="7">
        <f>VLOOKUP("*Чукотский*",[1]итого!$1:$1048576,COLUMN(CB98),0)</f>
        <v>19875</v>
      </c>
      <c r="DB97" s="7">
        <f>VLOOKUP("*Чукотский*",[1]итого!$1:$1048576,COLUMN(CC98),0)</f>
        <v>20106</v>
      </c>
      <c r="DC97" s="7">
        <f>VLOOKUP("*Чукотский*",[1]итого!$1:$1048576,COLUMN(CD98),0)</f>
        <v>20144</v>
      </c>
      <c r="DD97" s="7">
        <f>VLOOKUP("*Чукотский*",[1]итого!$1:$1048576,COLUMN(CE98),0)</f>
        <v>20205</v>
      </c>
      <c r="DE97" s="7">
        <f>VLOOKUP("*Чукотский*",[1]итого!$1:$1048576,COLUMN(CF98),0)</f>
        <v>20248</v>
      </c>
      <c r="DF97" s="7">
        <f>VLOOKUP("*Чукотский*",[1]итого!$1:$1048576,COLUMN(CG98),0)</f>
        <v>19904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1"/>
  <sheetViews>
    <sheetView zoomScale="85" zoomScaleNormal="85" workbookViewId="0">
      <pane xSplit="1" ySplit="2" topLeftCell="CD75" activePane="bottomRight" state="frozen"/>
      <selection pane="topRight" activeCell="B1" sqref="B1"/>
      <selection pane="bottomLeft" activeCell="A2" sqref="A2"/>
      <selection pane="bottomRight" activeCell="CS15" sqref="CS15"/>
    </sheetView>
  </sheetViews>
  <sheetFormatPr defaultColWidth="12.7109375" defaultRowHeight="15.75" x14ac:dyDescent="0.25"/>
  <cols>
    <col min="1" max="1" width="28" style="1" customWidth="1"/>
    <col min="2" max="88" width="12.7109375" style="1" customWidth="1"/>
    <col min="89" max="16384" width="12.7109375" style="1"/>
  </cols>
  <sheetData>
    <row r="1" spans="1:97" ht="25.5" customHeight="1" x14ac:dyDescent="0.25">
      <c r="A1" s="18" t="s">
        <v>91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</row>
    <row r="2" spans="1:97" x14ac:dyDescent="0.25">
      <c r="A2" s="9" t="s">
        <v>92</v>
      </c>
      <c r="B2" s="17">
        <v>43132</v>
      </c>
      <c r="C2" s="17">
        <v>43160</v>
      </c>
      <c r="D2" s="17">
        <v>43191</v>
      </c>
      <c r="E2" s="17">
        <v>43221</v>
      </c>
      <c r="F2" s="17">
        <v>43252</v>
      </c>
      <c r="G2" s="17">
        <v>43282</v>
      </c>
      <c r="H2" s="17">
        <v>43313</v>
      </c>
      <c r="I2" s="17">
        <v>43344</v>
      </c>
      <c r="J2" s="17">
        <v>43374</v>
      </c>
      <c r="K2" s="17">
        <v>43405</v>
      </c>
      <c r="L2" s="17">
        <v>43435</v>
      </c>
      <c r="M2" s="17">
        <v>43466</v>
      </c>
      <c r="N2" s="17">
        <v>43497</v>
      </c>
      <c r="O2" s="17">
        <v>43525</v>
      </c>
      <c r="P2" s="17">
        <v>43556</v>
      </c>
      <c r="Q2" s="17">
        <v>43586</v>
      </c>
      <c r="R2" s="17">
        <v>43617</v>
      </c>
      <c r="S2" s="17">
        <v>43647</v>
      </c>
      <c r="T2" s="17">
        <v>43678</v>
      </c>
      <c r="U2" s="17">
        <v>43709</v>
      </c>
      <c r="V2" s="17">
        <v>43739</v>
      </c>
      <c r="W2" s="17">
        <v>43770</v>
      </c>
      <c r="X2" s="17">
        <v>43800</v>
      </c>
      <c r="Y2" s="17">
        <v>43831</v>
      </c>
      <c r="Z2" s="17">
        <v>43862</v>
      </c>
      <c r="AA2" s="17">
        <v>43891</v>
      </c>
      <c r="AB2" s="17">
        <v>43922</v>
      </c>
      <c r="AC2" s="17">
        <v>43952</v>
      </c>
      <c r="AD2" s="17">
        <v>43983</v>
      </c>
      <c r="AE2" s="17">
        <v>44013</v>
      </c>
      <c r="AF2" s="17">
        <v>44044</v>
      </c>
      <c r="AG2" s="17">
        <v>44075</v>
      </c>
      <c r="AH2" s="17">
        <v>44105</v>
      </c>
      <c r="AI2" s="17">
        <v>44136</v>
      </c>
      <c r="AJ2" s="17">
        <v>44166</v>
      </c>
      <c r="AK2" s="17">
        <v>44197</v>
      </c>
      <c r="AL2" s="17">
        <v>44228</v>
      </c>
      <c r="AM2" s="17">
        <v>44256</v>
      </c>
      <c r="AN2" s="17">
        <v>44287</v>
      </c>
      <c r="AO2" s="17">
        <v>44317</v>
      </c>
      <c r="AP2" s="17">
        <v>44348</v>
      </c>
      <c r="AQ2" s="17">
        <v>44378</v>
      </c>
      <c r="AR2" s="17">
        <v>44409</v>
      </c>
      <c r="AS2" s="17">
        <v>44440</v>
      </c>
      <c r="AT2" s="17">
        <v>44470</v>
      </c>
      <c r="AU2" s="17">
        <v>44501</v>
      </c>
      <c r="AV2" s="17">
        <v>44531</v>
      </c>
      <c r="AW2" s="17">
        <v>44562</v>
      </c>
      <c r="AX2" s="17">
        <v>44593</v>
      </c>
      <c r="AY2" s="17">
        <v>44621</v>
      </c>
      <c r="AZ2" s="17">
        <v>44652</v>
      </c>
      <c r="BA2" s="17">
        <v>44682</v>
      </c>
      <c r="BB2" s="17">
        <v>44713</v>
      </c>
      <c r="BC2" s="17">
        <v>44743</v>
      </c>
      <c r="BD2" s="17">
        <v>44774</v>
      </c>
      <c r="BE2" s="17">
        <v>44805</v>
      </c>
      <c r="BF2" s="17">
        <v>44835</v>
      </c>
      <c r="BG2" s="17">
        <v>44866</v>
      </c>
      <c r="BH2" s="17">
        <v>44896</v>
      </c>
      <c r="BI2" s="17">
        <v>44927</v>
      </c>
      <c r="BJ2" s="17">
        <v>44958</v>
      </c>
      <c r="BK2" s="17">
        <v>44986</v>
      </c>
      <c r="BL2" s="17">
        <v>45017</v>
      </c>
      <c r="BM2" s="17">
        <v>45047</v>
      </c>
      <c r="BN2" s="17">
        <v>45078</v>
      </c>
      <c r="BO2" s="17">
        <v>45108</v>
      </c>
      <c r="BP2" s="17">
        <v>45139</v>
      </c>
      <c r="BQ2" s="17">
        <v>45170</v>
      </c>
      <c r="BR2" s="17">
        <v>45200</v>
      </c>
      <c r="BS2" s="17">
        <v>45231</v>
      </c>
      <c r="BT2" s="17">
        <v>45261</v>
      </c>
      <c r="BU2" s="17">
        <v>45292</v>
      </c>
      <c r="BV2" s="17">
        <v>45323</v>
      </c>
      <c r="BW2" s="17">
        <v>45352</v>
      </c>
      <c r="BX2" s="17">
        <v>45383</v>
      </c>
      <c r="BY2" s="17">
        <v>45413</v>
      </c>
      <c r="BZ2" s="17">
        <v>45444</v>
      </c>
      <c r="CA2" s="17">
        <v>45474</v>
      </c>
      <c r="CB2" s="17">
        <v>45505</v>
      </c>
      <c r="CC2" s="17">
        <v>45536</v>
      </c>
      <c r="CD2" s="17">
        <v>45566</v>
      </c>
      <c r="CE2" s="17">
        <v>45597</v>
      </c>
      <c r="CF2" s="17">
        <v>45627</v>
      </c>
      <c r="CG2" s="17">
        <v>45658</v>
      </c>
      <c r="CH2" s="17">
        <v>45689</v>
      </c>
      <c r="CI2" s="17">
        <v>45717</v>
      </c>
      <c r="CJ2" s="17">
        <v>45748</v>
      </c>
      <c r="CK2" s="17">
        <v>45778</v>
      </c>
      <c r="CL2" s="17">
        <v>45809</v>
      </c>
      <c r="CM2" s="17">
        <v>45839</v>
      </c>
      <c r="CN2" s="17">
        <v>45870</v>
      </c>
      <c r="CO2" s="17">
        <v>45901</v>
      </c>
      <c r="CP2" s="17">
        <v>45931</v>
      </c>
      <c r="CQ2" s="17">
        <v>45962</v>
      </c>
      <c r="CR2" s="17">
        <v>45992</v>
      </c>
      <c r="CS2" s="17">
        <v>46023</v>
      </c>
    </row>
    <row r="3" spans="1:97" ht="31.5" x14ac:dyDescent="0.25">
      <c r="A3" s="4" t="s">
        <v>0</v>
      </c>
      <c r="B3" s="10">
        <f>'Физ. лица в абс.вел.'!O2*100/'Физ. лица в абс.вел.'!C2-100</f>
        <v>13.844597740238513</v>
      </c>
      <c r="C3" s="10">
        <f>'Физ. лица в абс.вел.'!P2*100/'Физ. лица в абс.вел.'!D2-100</f>
        <v>14.837905121170863</v>
      </c>
      <c r="D3" s="10">
        <f>'Физ. лица в абс.вел.'!Q2*100/'Физ. лица в абс.вел.'!E2-100</f>
        <v>15.617282892749657</v>
      </c>
      <c r="E3" s="10">
        <f>'Физ. лица в абс.вел.'!R2*100/'Физ. лица в абс.вел.'!F2-100</f>
        <v>16.58098985951365</v>
      </c>
      <c r="F3" s="10">
        <f>'Физ. лица в абс.вел.'!S2*100/'Физ. лица в абс.вел.'!G2-100</f>
        <v>18.021232014986396</v>
      </c>
      <c r="G3" s="10">
        <f>'Физ. лица в абс.вел.'!T2*100/'Физ. лица в абс.вел.'!H2-100</f>
        <v>18.845104342938384</v>
      </c>
      <c r="H3" s="10">
        <f>'Физ. лица в абс.вел.'!U2*100/'Физ. лица в абс.вел.'!I2-100</f>
        <v>19.725624010938688</v>
      </c>
      <c r="I3" s="10">
        <f>'Физ. лица в абс.вел.'!V2*100/'Физ. лица в абс.вел.'!J2-100</f>
        <v>20.702593068461383</v>
      </c>
      <c r="J3" s="10">
        <f>'Физ. лица в абс.вел.'!W2*100/'Физ. лица в абс.вел.'!K2-100</f>
        <v>21.537434639764442</v>
      </c>
      <c r="K3" s="10">
        <f>'Физ. лица в абс.вел.'!X2*100/'Физ. лица в абс.вел.'!L2-100</f>
        <v>22.072635032014418</v>
      </c>
      <c r="L3" s="10">
        <f>'Физ. лица в абс.вел.'!Y2*100/'Физ. лица в абс.вел.'!M2-100</f>
        <v>22.782274231498789</v>
      </c>
      <c r="M3" s="10">
        <f>'Физ. лица в абс.вел.'!Z2*100/'Физ. лица в абс.вел.'!N2-100</f>
        <v>22.423356950503859</v>
      </c>
      <c r="N3" s="10">
        <f>'Физ. лица в абс.вел.'!AA2*100/'Физ. лица в абс.вел.'!O2-100</f>
        <v>22.790721552945016</v>
      </c>
      <c r="O3" s="10">
        <f>'Физ. лица в абс.вел.'!AB2*100/'Физ. лица в абс.вел.'!P2-100</f>
        <v>23.159410832456558</v>
      </c>
      <c r="P3" s="10">
        <f>'Физ. лица в абс.вел.'!AC2*100/'Физ. лица в абс.вел.'!Q2-100</f>
        <v>23.298491615772363</v>
      </c>
      <c r="Q3" s="10">
        <f>'Физ. лица в абс.вел.'!AD2*100/'Физ. лица в абс.вел.'!R2-100</f>
        <v>23.482332070580995</v>
      </c>
      <c r="R3" s="10">
        <f>'Физ. лица в абс.вел.'!AE2*100/'Физ. лица в абс.вел.'!S2-100</f>
        <v>23.046102974950031</v>
      </c>
      <c r="S3" s="10">
        <f>'Физ. лица в абс.вел.'!AF2*100/'Физ. лица в абс.вел.'!T2-100</f>
        <v>22.558828515333147</v>
      </c>
      <c r="T3" s="10">
        <f>'Физ. лица в абс.вел.'!AG2*100/'Физ. лица в абс.вел.'!U2-100</f>
        <v>21.578788613458698</v>
      </c>
      <c r="U3" s="10">
        <f>'Физ. лица в абс.вел.'!AH2*100/'Физ. лица в абс.вел.'!V2-100</f>
        <v>20.872876634302798</v>
      </c>
      <c r="V3" s="10">
        <f>'Физ. лица в абс.вел.'!AI2*100/'Физ. лица в абс.вел.'!W2-100</f>
        <v>20.395864548537759</v>
      </c>
      <c r="W3" s="10">
        <f>'Физ. лица в абс.вел.'!AJ2*100/'Физ. лица в абс.вел.'!X2-100</f>
        <v>19.385195429518717</v>
      </c>
      <c r="X3" s="10">
        <f>'Физ. лица в абс.вел.'!AK2*100/'Физ. лица в абс.вел.'!Y2-100</f>
        <v>18.350613519188613</v>
      </c>
      <c r="Y3" s="10">
        <f>'Физ. лица в абс.вел.'!AL2*100/'Физ. лица в абс.вел.'!Z2-100</f>
        <v>18.22452565819124</v>
      </c>
      <c r="Z3" s="10">
        <f>'Физ. лица в абс.вел.'!AM2*100/'Физ. лица в абс.вел.'!AA2-100</f>
        <v>17.9813857048008</v>
      </c>
      <c r="AA3" s="10">
        <f>'Физ. лица в абс.вел.'!AN2*100/'Физ. лица в абс.вел.'!AB2-100</f>
        <v>17.950958455022345</v>
      </c>
      <c r="AB3" s="10">
        <f>'Физ. лица в абс.вел.'!AO2*100/'Физ. лица в абс.вел.'!AC2-100</f>
        <v>17.929448651930528</v>
      </c>
      <c r="AC3" s="10">
        <f>'Физ. лица в абс.вел.'!AP2*100/'Физ. лица в абс.вел.'!AD2-100</f>
        <v>14.745913812311457</v>
      </c>
      <c r="AD3" s="10">
        <f>'Физ. лица в абс.вел.'!AQ2*100/'Физ. лица в абс.вел.'!AE2-100</f>
        <v>13.05511148842767</v>
      </c>
      <c r="AE3" s="10">
        <f>'Физ. лица в абс.вел.'!AR2*100/'Физ. лица в абс.вел.'!AF2-100</f>
        <v>12.571399300066133</v>
      </c>
      <c r="AF3" s="10">
        <f>'Физ. лица в абс.вел.'!AS2*100/'Физ. лица в абс.вел.'!AG2-100</f>
        <v>12.941995281166655</v>
      </c>
      <c r="AG3" s="10">
        <f>'Физ. лица в абс.вел.'!AT2*100/'Физ. лица в абс.вел.'!AH2-100</f>
        <v>13.043386866349366</v>
      </c>
      <c r="AH3" s="10">
        <f>'Физ. лица в абс.вел.'!AU2*100/'Физ. лица в абс.вел.'!AI2-100</f>
        <v>13.330638696033745</v>
      </c>
      <c r="AI3" s="10">
        <f>'Физ. лица в абс.вел.'!AV2*100/'Физ. лица в абс.вел.'!AJ2-100</f>
        <v>14.637352608479517</v>
      </c>
      <c r="AJ3" s="10">
        <f>'Физ. лица в абс.вел.'!AW2*100/'Физ. лица в абс.вел.'!AK2-100</f>
        <v>13.881576067728929</v>
      </c>
      <c r="AK3" s="10">
        <f>'Физ. лица в абс.вел.'!AX2*100/'Физ. лица в абс.вел.'!AL2-100</f>
        <v>13.444930572880907</v>
      </c>
      <c r="AL3" s="10">
        <f>'Физ. лица в абс.вел.'!AY2*100/'Физ. лица в абс.вел.'!AM2-100</f>
        <v>13.458582810486163</v>
      </c>
      <c r="AM3" s="10">
        <f>'Физ. лица в абс.вел.'!AZ2*100/'Физ. лица в абс.вел.'!AN2-100</f>
        <v>13.725267379343364</v>
      </c>
      <c r="AN3" s="10">
        <f>'Физ. лица в абс.вел.'!BA2*100/'Физ. лица в абс.вел.'!AO2-100</f>
        <v>14.237605939901513</v>
      </c>
      <c r="AO3" s="10">
        <f>'Физ. лица в абс.вел.'!BB2*100/'Физ. лица в абс.вел.'!AP2-100</f>
        <v>17.511712939225205</v>
      </c>
      <c r="AP3" s="10">
        <f>'Физ. лица в абс.вел.'!BC2*100/'Физ. лица в абс.вел.'!AQ2-100</f>
        <v>19.943352339237322</v>
      </c>
      <c r="AQ3" s="10">
        <f>'Физ. лица в абс.вел.'!BD2*100/'Физ. лица в абс.вел.'!AR2-100</f>
        <v>21.67341593175135</v>
      </c>
      <c r="AR3" s="10">
        <f>'Физ. лица в абс.вел.'!BE2*100/'Физ. лица в абс.вел.'!AS2-100</f>
        <v>21.920814967114083</v>
      </c>
      <c r="AS3" s="10">
        <f>'Физ. лица в абс.вел.'!BF2*100/'Физ. лица в абс.вел.'!AT2-100</f>
        <v>22.017635937078211</v>
      </c>
      <c r="AT3" s="10">
        <f>'Физ. лица в абс.вел.'!BG2*100/'Физ. лица в абс.вел.'!AU2-100</f>
        <v>22.022954303579311</v>
      </c>
      <c r="AU3" s="10">
        <f>'Физ. лица в абс.вел.'!BH2*100/'Физ. лица в абс.вел.'!AV2-100</f>
        <v>21.511373635566102</v>
      </c>
      <c r="AV3" s="10">
        <f>'Физ. лица в абс.вел.'!BI2*100/'Физ. лица в абс.вел.'!AW2-100</f>
        <v>21.829425846986808</v>
      </c>
      <c r="AW3" s="10">
        <f>'Физ. лица в абс.вел.'!BJ2*100/'Физ. лица в абс.вел.'!AX2-100</f>
        <v>22.855342594588436</v>
      </c>
      <c r="AX3" s="10">
        <f>'Физ. лица в абс.вел.'!BK2*100/'Физ. лица в абс.вел.'!AY2-100</f>
        <v>23.094666893881268</v>
      </c>
      <c r="AY3" s="10">
        <f>'Физ. лица в абс.вел.'!BL2*100/'Физ. лица в абс.вел.'!AZ2-100</f>
        <v>23.504024215276303</v>
      </c>
      <c r="AZ3" s="10">
        <f>'Физ. лица в абс.вел.'!BM2*100/'Физ. лица в абс.вел.'!BA2-100</f>
        <v>21.046093497119116</v>
      </c>
      <c r="BA3" s="10">
        <f>'Физ. лица в абс.вел.'!BN2*100/'Физ. лица в абс.вел.'!BB2-100</f>
        <v>17.458047314575481</v>
      </c>
      <c r="BB3" s="10">
        <f>'Физ. лица в абс.вел.'!BO2*100/'Физ. лица в абс.вел.'!BC2-100</f>
        <v>14.620224119338758</v>
      </c>
      <c r="BC3" s="10">
        <f>'Физ. лица в абс.вел.'!BP2*100/'Физ. лица в абс.вел.'!BD2-100</f>
        <v>12.346261647668967</v>
      </c>
      <c r="BD3" s="10">
        <f>'Физ. лица в абс.вел.'!BQ2*100/'Физ. лица в абс.вел.'!BE2-100</f>
        <v>11.520580940329225</v>
      </c>
      <c r="BE3" s="10">
        <f>'Физ. лица в абс.вел.'!BR2*100/'Физ. лица в абс.вел.'!BF2-100</f>
        <v>10.516905283351591</v>
      </c>
      <c r="BF3" s="10">
        <f>'Физ. лица в абс.вел.'!BS2*100/'Физ. лица в абс.вел.'!BG2-100</f>
        <v>10.259640114407446</v>
      </c>
      <c r="BG3" s="10">
        <f>'Физ. лица в абс.вел.'!BT2*100/'Физ. лица в абс.вел.'!BH2-100</f>
        <v>9.6825355984648382</v>
      </c>
      <c r="BH3" s="10">
        <f>'Физ. лица в абс.вел.'!BU2*100/'Физ. лица в абс.вел.'!BI2-100</f>
        <v>10.019397855187805</v>
      </c>
      <c r="BI3" s="10">
        <f>'Физ. лица в абс.вел.'!BV2*100/'Физ. лица в абс.вел.'!BJ2-100</f>
        <v>9.7629084683238574</v>
      </c>
      <c r="BJ3" s="10">
        <f>'Физ. лица в абс.вел.'!BW2*100/'Физ. лица в абс.вел.'!BK2-100</f>
        <v>9.3363335043025302</v>
      </c>
      <c r="BK3" s="10">
        <f>'Физ. лица в абс.вел.'!BX2*100/'Физ. лица в абс.вел.'!BL2-100</f>
        <v>8.5304486133826742</v>
      </c>
      <c r="BL3" s="10">
        <f>'Физ. лица в абс.вел.'!BY2*100/'Физ. лица в абс.вел.'!BM2-100</f>
        <v>10.378112498593893</v>
      </c>
      <c r="BM3" s="10">
        <f>'Физ. лица в абс.вел.'!BZ2*100/'Физ. лица в абс.вел.'!BN2-100</f>
        <v>13.376213668366177</v>
      </c>
      <c r="BN3" s="10">
        <f>'Физ. лица в абс.вел.'!CA2*100/'Физ. лица в абс.вел.'!BO2-100</f>
        <v>16.004511908541176</v>
      </c>
      <c r="BO3" s="10">
        <f>'Физ. лица в абс.вел.'!CB2*100/'Физ. лица в абс.вел.'!BP2-100</f>
        <v>17.991086834445866</v>
      </c>
      <c r="BP3" s="10">
        <f>'Физ. лица в абс.вел.'!CC2*100/'Физ. лица в абс.вел.'!BQ2-100</f>
        <v>18.921614777604589</v>
      </c>
      <c r="BQ3" s="10">
        <f>'Физ. лица в абс.вел.'!CD2*100/'Физ. лица в абс.вел.'!BR2-100</f>
        <v>21.480526134161863</v>
      </c>
      <c r="BR3" s="10">
        <f>'Физ. лица в абс.вел.'!CE2*100/'Физ. лица в абс.вел.'!BS2-100</f>
        <v>23.084874103225985</v>
      </c>
      <c r="BS3" s="10">
        <f>'Физ. лица в абс.вел.'!CF2*100/'Физ. лица в абс.вел.'!BT2-100</f>
        <v>24.55323930682404</v>
      </c>
      <c r="BT3" s="10">
        <f>'Физ. лица в абс.вел.'!CG2*100/'Физ. лица в абс.вел.'!BU2-100</f>
        <v>24.777101965319034</v>
      </c>
      <c r="BU3" s="10">
        <f>'Физ. лица в абс.вел.'!CH2*100/'Физ. лица в абс.вел.'!BV2-100</f>
        <v>23.416133851096617</v>
      </c>
      <c r="BV3" s="10">
        <f>'Физ. лица в абс.вел.'!CI2*100/'Физ. лица в абс.вел.'!BW2-100</f>
        <v>23.550886108013799</v>
      </c>
      <c r="BW3" s="10">
        <f>'Физ. лица в абс.вел.'!CJ2*100/'Физ. лица в абс.вел.'!BX2-100</f>
        <v>23.31977970211058</v>
      </c>
      <c r="BX3" s="10">
        <f>'Физ. лица в абс.вел.'!CK2*100/'Физ. лица в абс.вел.'!BY2-100</f>
        <v>23.154729418306971</v>
      </c>
      <c r="BY3" s="10">
        <f>'Физ. лица в абс.вел.'!CL2*100/'Физ. лица в абс.вел.'!BZ2-100</f>
        <v>22.599416628765539</v>
      </c>
      <c r="BZ3" s="10">
        <f>'Физ. лица в абс.вел.'!CM2*100/'Физ. лица в абс.вел.'!CA2-100</f>
        <v>21.977751926314397</v>
      </c>
      <c r="CA3" s="10">
        <f>'Физ. лица в абс.вел.'!CN2*100/'Физ. лица в абс.вел.'!CB2-100</f>
        <v>22.232348838381952</v>
      </c>
      <c r="CB3" s="10">
        <f>'Физ. лица в абс.вел.'!CO2*100/'Физ. лица в абс.вел.'!CC2-100</f>
        <v>20.161096399790409</v>
      </c>
      <c r="CC3" s="10">
        <f>'Физ. лица в абс.вел.'!CP2*100/'Физ. лица в абс.вел.'!CD2-100</f>
        <v>17.553761694962844</v>
      </c>
      <c r="CD3" s="10">
        <f>'Физ. лица в абс.вел.'!CQ2*100/'Физ. лица в абс.вел.'!CE2-100</f>
        <v>14.359969457679682</v>
      </c>
      <c r="CE3" s="10">
        <f>'Физ. лица в абс.вел.'!CR2*100/'Физ. лица в абс.вел.'!CF2-100</f>
        <v>11.342780776274125</v>
      </c>
      <c r="CF3" s="10">
        <f>'Физ. лица в абс.вел.'!CS2*100/'Физ. лица в абс.вел.'!CG2-100</f>
        <v>7.2339004011767116</v>
      </c>
      <c r="CG3" s="10">
        <f>'Физ. лица в абс.вел.'!CT2*100/'Физ. лица в абс.вел.'!CH2-100</f>
        <v>5.4483089269825058</v>
      </c>
      <c r="CH3" s="10">
        <f>'Физ. лица в абс.вел.'!CU2*100/'Физ. лица в абс.вел.'!CI2-100</f>
        <v>4.0892711958852459</v>
      </c>
      <c r="CI3" s="10">
        <f>'Физ. лица в абс.вел.'!CV2*100/'Физ. лица в абс.вел.'!CJ2-100</f>
        <v>2.8977709397212692</v>
      </c>
      <c r="CJ3" s="10">
        <f>'Физ. лица в абс.вел.'!CW2*100/'Физ. лица в абс.вел.'!CK2-100</f>
        <v>1.1830796933404315</v>
      </c>
      <c r="CK3" s="10">
        <f>'Физ. лица в абс.вел.'!CX2*100/'Физ. лица в абс.вел.'!CL2-100</f>
        <v>-3.6379907800295541E-2</v>
      </c>
      <c r="CL3" s="10">
        <f>'Физ. лица в абс.вел.'!CY2*100/'Физ. лица в абс.вел.'!CM2-100</f>
        <v>-1.1519577774192129</v>
      </c>
      <c r="CM3" s="10">
        <f>'Физ. лица в абс.вел.'!CZ2*100/'Физ. лица в абс.вел.'!CN2-100</f>
        <v>-3.3527065922252604</v>
      </c>
      <c r="CN3" s="10">
        <f>'Физ. лица в абс.вел.'!DA2*100/'Физ. лица в абс.вел.'!CO2-100</f>
        <v>-3.5657382289459036</v>
      </c>
      <c r="CO3" s="10">
        <f>'Физ. лица в абс.вел.'!DB2*100/'Физ. лица в абс.вел.'!CP2-100</f>
        <v>-3.6841074378056788</v>
      </c>
      <c r="CP3" s="10">
        <f>'Физ. лица в абс.вел.'!DC2*100/'Физ. лица в абс.вел.'!CQ2-100</f>
        <v>-3.2390708322598982</v>
      </c>
      <c r="CQ3" s="10">
        <f>'Физ. лица в абс.вел.'!DD2*100/'Физ. лица в абс.вел.'!CR2-100</f>
        <v>-1.9243833892317497</v>
      </c>
      <c r="CR3" s="10">
        <f>'Физ. лица в абс.вел.'!DE2*100/'Физ. лица в абс.вел.'!CS2-100</f>
        <v>0.99643402730860942</v>
      </c>
      <c r="CS3" s="10">
        <f>'Физ. лица в абс.вел.'!DF2*100/'Физ. лица в абс.вел.'!CT2-100</f>
        <v>3.0371856352822419</v>
      </c>
    </row>
    <row r="4" spans="1:97" x14ac:dyDescent="0.25">
      <c r="A4" s="8" t="s">
        <v>2</v>
      </c>
      <c r="B4" s="11">
        <f>'Физ. лица в абс.вел.'!O4*100/'Физ. лица в абс.вел.'!C4-100</f>
        <v>13.880128140243798</v>
      </c>
      <c r="C4" s="11">
        <f>'Физ. лица в абс.вел.'!P4*100/'Физ. лица в абс.вел.'!D4-100</f>
        <v>14.409773048096966</v>
      </c>
      <c r="D4" s="11">
        <f>'Физ. лица в абс.вел.'!Q4*100/'Физ. лица в абс.вел.'!E4-100</f>
        <v>14.979915408028305</v>
      </c>
      <c r="E4" s="11">
        <f>'Физ. лица в абс.вел.'!R4*100/'Физ. лица в абс.вел.'!F4-100</f>
        <v>15.548325332915127</v>
      </c>
      <c r="F4" s="11">
        <f>'Физ. лица в абс.вел.'!S4*100/'Физ. лица в абс.вел.'!G4-100</f>
        <v>16.407563704141864</v>
      </c>
      <c r="G4" s="11">
        <f>'Физ. лица в абс.вел.'!T4*100/'Физ. лица в абс.вел.'!H4-100</f>
        <v>17.67528216716029</v>
      </c>
      <c r="H4" s="11">
        <f>'Физ. лица в абс.вел.'!U4*100/'Физ. лица в абс.вел.'!I4-100</f>
        <v>18.457452193233848</v>
      </c>
      <c r="I4" s="11">
        <f>'Физ. лица в абс.вел.'!V4*100/'Физ. лица в абс.вел.'!J4-100</f>
        <v>19.355785832740821</v>
      </c>
      <c r="J4" s="11">
        <f>'Физ. лица в абс.вел.'!W4*100/'Физ. лица в абс.вел.'!K4-100</f>
        <v>20.215436195381102</v>
      </c>
      <c r="K4" s="11">
        <f>'Физ. лица в абс.вел.'!X4*100/'Физ. лица в абс.вел.'!L4-100</f>
        <v>20.818963908011142</v>
      </c>
      <c r="L4" s="11">
        <f>'Физ. лица в абс.вел.'!Y4*100/'Физ. лица в абс.вел.'!M4-100</f>
        <v>21.761557968256554</v>
      </c>
      <c r="M4" s="11">
        <f>'Физ. лица в абс.вел.'!Z4*100/'Физ. лица в абс.вел.'!N4-100</f>
        <v>21.310020293745822</v>
      </c>
      <c r="N4" s="11">
        <f>'Физ. лица в абс.вел.'!AA4*100/'Физ. лица в абс.вел.'!O4-100</f>
        <v>21.608622862007365</v>
      </c>
      <c r="O4" s="11">
        <f>'Физ. лица в абс.вел.'!AB4*100/'Физ. лица в абс.вел.'!P4-100</f>
        <v>22.414479424770946</v>
      </c>
      <c r="P4" s="11">
        <f>'Физ. лица в абс.вел.'!AC4*100/'Физ. лица в абс.вел.'!Q4-100</f>
        <v>22.477135576330753</v>
      </c>
      <c r="Q4" s="11">
        <f>'Физ. лица в абс.вел.'!AD4*100/'Физ. лица в абс.вел.'!R4-100</f>
        <v>23.068543050584921</v>
      </c>
      <c r="R4" s="11">
        <f>'Физ. лица в абс.вел.'!AE4*100/'Физ. лица в абс.вел.'!S4-100</f>
        <v>23.216503026820178</v>
      </c>
      <c r="S4" s="11">
        <f>'Физ. лица в абс.вел.'!AF4*100/'Физ. лица в абс.вел.'!T4-100</f>
        <v>22.494286929777047</v>
      </c>
      <c r="T4" s="11">
        <f>'Физ. лица в абс.вел.'!AG4*100/'Физ. лица в абс.вел.'!U4-100</f>
        <v>21.816747489568414</v>
      </c>
      <c r="U4" s="11">
        <f>'Физ. лица в абс.вел.'!AH4*100/'Физ. лица в абс.вел.'!V4-100</f>
        <v>20.943845647151704</v>
      </c>
      <c r="V4" s="11">
        <f>'Физ. лица в абс.вел.'!AI4*100/'Физ. лица в абс.вел.'!W4-100</f>
        <v>20.302347260475628</v>
      </c>
      <c r="W4" s="11">
        <f>'Физ. лица в абс.вел.'!AJ4*100/'Физ. лица в абс.вел.'!X4-100</f>
        <v>18.623114083106856</v>
      </c>
      <c r="X4" s="11">
        <f>'Физ. лица в абс.вел.'!AK4*100/'Физ. лица в абс.вел.'!Y4-100</f>
        <v>17.521499478397416</v>
      </c>
      <c r="Y4" s="11">
        <f>'Физ. лица в абс.вел.'!AL4*100/'Физ. лица в абс.вел.'!Z4-100</f>
        <v>17.239978996584199</v>
      </c>
      <c r="Z4" s="11">
        <f>'Физ. лица в абс.вел.'!AM4*100/'Физ. лица в абс.вел.'!AA4-100</f>
        <v>16.91064312353754</v>
      </c>
      <c r="AA4" s="11">
        <f>'Физ. лица в абс.вел.'!AN4*100/'Физ. лица в абс.вел.'!AB4-100</f>
        <v>16.734333488375754</v>
      </c>
      <c r="AB4" s="11">
        <f>'Физ. лица в абс.вел.'!AO4*100/'Физ. лица в абс.вел.'!AC4-100</f>
        <v>17.082731746697092</v>
      </c>
      <c r="AC4" s="11">
        <f>'Физ. лица в абс.вел.'!AP4*100/'Физ. лица в абс.вел.'!AD4-100</f>
        <v>13.983250497773312</v>
      </c>
      <c r="AD4" s="11">
        <f>'Физ. лица в абс.вел.'!AQ4*100/'Физ. лица в абс.вел.'!AE4-100</f>
        <v>12.278645444500853</v>
      </c>
      <c r="AE4" s="11">
        <f>'Физ. лица в абс.вел.'!AR4*100/'Физ. лица в абс.вел.'!AF4-100</f>
        <v>11.968631493685805</v>
      </c>
      <c r="AF4" s="11">
        <f>'Физ. лица в абс.вел.'!AS4*100/'Физ. лица в абс.вел.'!AG4-100</f>
        <v>12.637725790402598</v>
      </c>
      <c r="AG4" s="11">
        <f>'Физ. лица в абс.вел.'!AT4*100/'Физ. лица в абс.вел.'!AH4-100</f>
        <v>13.139378889079182</v>
      </c>
      <c r="AH4" s="11">
        <f>'Физ. лица в абс.вел.'!AU4*100/'Физ. лица в абс.вел.'!AI4-100</f>
        <v>13.780331516611042</v>
      </c>
      <c r="AI4" s="11">
        <f>'Физ. лица в абс.вел.'!AV4*100/'Физ. лица в абс.вел.'!AJ4-100</f>
        <v>15.591858521442319</v>
      </c>
      <c r="AJ4" s="11">
        <f>'Физ. лица в абс.вел.'!AW4*100/'Физ. лица в абс.вел.'!AK4-100</f>
        <v>15.633292118753559</v>
      </c>
      <c r="AK4" s="11">
        <f>'Физ. лица в абс.вел.'!AX4*100/'Физ. лица в абс.вел.'!AL4-100</f>
        <v>15.602187897760501</v>
      </c>
      <c r="AL4" s="11">
        <f>'Физ. лица в абс.вел.'!AY4*100/'Физ. лица в абс.вел.'!AM4-100</f>
        <v>15.703726979616377</v>
      </c>
      <c r="AM4" s="11">
        <f>'Физ. лица в абс.вел.'!AZ4*100/'Физ. лица в абс.вел.'!AN4-100</f>
        <v>15.999432716074395</v>
      </c>
      <c r="AN4" s="11">
        <f>'Физ. лица в абс.вел.'!BA4*100/'Физ. лица в абс.вел.'!AO4-100</f>
        <v>16.232522060822234</v>
      </c>
      <c r="AO4" s="11">
        <f>'Физ. лица в абс.вел.'!BB4*100/'Физ. лица в абс.вел.'!AP4-100</f>
        <v>19.006440601122776</v>
      </c>
      <c r="AP4" s="11">
        <f>'Физ. лица в абс.вел.'!BC4*100/'Физ. лица в абс.вел.'!AQ4-100</f>
        <v>20.905615213271716</v>
      </c>
      <c r="AQ4" s="11">
        <f>'Физ. лица в абс.вел.'!BD4*100/'Физ. лица в абс.вел.'!AR4-100</f>
        <v>22.48666635976825</v>
      </c>
      <c r="AR4" s="11">
        <f>'Физ. лица в абс.вел.'!BE4*100/'Физ. лица в абс.вел.'!AS4-100</f>
        <v>22.466034317107614</v>
      </c>
      <c r="AS4" s="11">
        <f>'Физ. лица в абс.вел.'!BF4*100/'Физ. лица в абс.вел.'!AT4-100</f>
        <v>22.410737374565585</v>
      </c>
      <c r="AT4" s="11">
        <f>'Физ. лица в абс.вел.'!BG4*100/'Физ. лица в абс.вел.'!AU4-100</f>
        <v>22.067778988018617</v>
      </c>
      <c r="AU4" s="11">
        <f>'Физ. лица в абс.вел.'!BH4*100/'Физ. лица в абс.вел.'!AV4-100</f>
        <v>21.656074175790792</v>
      </c>
      <c r="AV4" s="11">
        <f>'Физ. лица в абс.вел.'!BI4*100/'Физ. лица в абс.вел.'!AW4-100</f>
        <v>21.322416320253737</v>
      </c>
      <c r="AW4" s="11">
        <f>'Физ. лица в абс.вел.'!BJ4*100/'Физ. лица в абс.вел.'!AX4-100</f>
        <v>21.565628310578376</v>
      </c>
      <c r="AX4" s="11">
        <f>'Физ. лица в абс.вел.'!BK4*100/'Физ. лица в абс.вел.'!AY4-100</f>
        <v>21.812954227451726</v>
      </c>
      <c r="AY4" s="11">
        <f>'Физ. лица в абс.вел.'!BL4*100/'Физ. лица в абс.вел.'!AZ4-100</f>
        <v>21.864757080895416</v>
      </c>
      <c r="AZ4" s="11">
        <f>'Физ. лица в абс.вел.'!BM4*100/'Физ. лица в абс.вел.'!BA4-100</f>
        <v>19.075160994084996</v>
      </c>
      <c r="BA4" s="11">
        <f>'Физ. лица в абс.вел.'!BN4*100/'Физ. лица в абс.вел.'!BB4-100</f>
        <v>15.41348960463435</v>
      </c>
      <c r="BB4" s="11">
        <f>'Физ. лица в абс.вел.'!BO4*100/'Физ. лица в абс.вел.'!BC4-100</f>
        <v>12.629512307793831</v>
      </c>
      <c r="BC4" s="11">
        <f>'Физ. лица в абс.вел.'!BP4*100/'Физ. лица в абс.вел.'!BD4-100</f>
        <v>10.229688808710776</v>
      </c>
      <c r="BD4" s="11">
        <f>'Физ. лица в абс.вел.'!BQ4*100/'Физ. лица в абс.вел.'!BE4-100</f>
        <v>9.1220698805838083</v>
      </c>
      <c r="BE4" s="11">
        <f>'Физ. лица в абс.вел.'!BR4*100/'Физ. лица в абс.вел.'!BF4-100</f>
        <v>7.9580175287637616</v>
      </c>
      <c r="BF4" s="11">
        <f>'Физ. лица в абс.вел.'!BS4*100/'Физ. лица в абс.вел.'!BG4-100</f>
        <v>7.5835775341965643</v>
      </c>
      <c r="BG4" s="11">
        <f>'Физ. лица в абс.вел.'!BT4*100/'Физ. лица в абс.вел.'!BH4-100</f>
        <v>6.8173645517020987</v>
      </c>
      <c r="BH4" s="11">
        <f>'Физ. лица в абс.вел.'!BU4*100/'Физ. лица в абс.вел.'!BI4-100</f>
        <v>7.1765620435426314</v>
      </c>
      <c r="BI4" s="11">
        <f>'Физ. лица в абс.вел.'!BV4*100/'Физ. лица в абс.вел.'!BJ4-100</f>
        <v>7.6158956608586266</v>
      </c>
      <c r="BJ4" s="11">
        <f>'Физ. лица в абс.вел.'!BW4*100/'Физ. лица в абс.вел.'!BK4-100</f>
        <v>7.0795044783063901</v>
      </c>
      <c r="BK4" s="11">
        <f>'Физ. лица в абс.вел.'!BX4*100/'Физ. лица в абс.вел.'!BL4-100</f>
        <v>6.6352635425972579</v>
      </c>
      <c r="BL4" s="11">
        <f>'Физ. лица в абс.вел.'!BY4*100/'Физ. лица в абс.вел.'!BM4-100</f>
        <v>8.8513549116445347</v>
      </c>
      <c r="BM4" s="11">
        <f>'Физ. лица в абс.вел.'!BZ4*100/'Физ. лица в абс.вел.'!BN4-100</f>
        <v>12.042426154704984</v>
      </c>
      <c r="BN4" s="11">
        <f>'Физ. лица в абс.вел.'!CA4*100/'Физ. лица в абс.вел.'!BO4-100</f>
        <v>14.693287630431499</v>
      </c>
      <c r="BO4" s="11">
        <f>'Физ. лица в абс.вел.'!CB4*100/'Физ. лица в абс.вел.'!BP4-100</f>
        <v>16.467694405883933</v>
      </c>
      <c r="BP4" s="11">
        <f>'Физ. лица в абс.вел.'!CC4*100/'Физ. лица в абс.вел.'!BQ4-100</f>
        <v>17.651231127773841</v>
      </c>
      <c r="BQ4" s="11">
        <f>'Физ. лица в абс.вел.'!CD4*100/'Физ. лица в абс.вел.'!BR4-100</f>
        <v>20.329696553172397</v>
      </c>
      <c r="BR4" s="11">
        <f>'Физ. лица в абс.вел.'!CE4*100/'Физ. лица в абс.вел.'!BS4-100</f>
        <v>23.178133836003767</v>
      </c>
      <c r="BS4" s="11">
        <f>'Физ. лица в абс.вел.'!CF4*100/'Физ. лица в абс.вел.'!BT4-100</f>
        <v>25.075979314923742</v>
      </c>
      <c r="BT4" s="11">
        <f>'Физ. лица в абс.вел.'!CG4*100/'Физ. лица в абс.вел.'!BU4-100</f>
        <v>25.448010459352204</v>
      </c>
      <c r="BU4" s="11">
        <f>'Физ. лица в абс.вел.'!CH4*100/'Физ. лица в абс.вел.'!BV4-100</f>
        <v>23.780668113350899</v>
      </c>
      <c r="BV4" s="11">
        <f>'Физ. лица в абс.вел.'!CI4*100/'Физ. лица в абс.вел.'!BW4-100</f>
        <v>23.78074999434223</v>
      </c>
      <c r="BW4" s="11">
        <f>'Физ. лица в абс.вел.'!CJ4*100/'Физ. лица в абс.вел.'!BX4-100</f>
        <v>23.173244926302587</v>
      </c>
      <c r="BX4" s="11">
        <f>'Физ. лица в абс.вел.'!CK4*100/'Физ. лица в абс.вел.'!BY4-100</f>
        <v>22.613834894845468</v>
      </c>
      <c r="BY4" s="11">
        <f>'Физ. лица в абс.вел.'!CL4*100/'Физ. лица в абс.вел.'!BZ4-100</f>
        <v>22.511730275157817</v>
      </c>
      <c r="BZ4" s="11">
        <f>'Физ. лица в абс.вел.'!CM4*100/'Физ. лица в абс.вел.'!CA4-100</f>
        <v>22.454053547785591</v>
      </c>
      <c r="CA4" s="11">
        <f>'Физ. лица в абс.вел.'!CN4*100/'Физ. лица в абс.вел.'!CB4-100</f>
        <v>23.287218648845325</v>
      </c>
      <c r="CB4" s="11">
        <f>'Физ. лица в абс.вел.'!CO4*100/'Физ. лица в абс.вел.'!CC4-100</f>
        <v>20.442437589970098</v>
      </c>
      <c r="CC4" s="11">
        <f>'Физ. лица в абс.вел.'!CP4*100/'Физ. лица в абс.вел.'!CD4-100</f>
        <v>17.620437724593643</v>
      </c>
      <c r="CD4" s="11">
        <f>'Физ. лица в абс.вел.'!CQ4*100/'Физ. лица в абс.вел.'!CE4-100</f>
        <v>13.632816086677067</v>
      </c>
      <c r="CE4" s="11">
        <f>'Физ. лица в абс.вел.'!CR4*100/'Физ. лица в абс.вел.'!CF4-100</f>
        <v>10.85026448103774</v>
      </c>
      <c r="CF4" s="11">
        <f>'Физ. лица в абс.вел.'!CS4*100/'Физ. лица в абс.вел.'!CG4-100</f>
        <v>5.8532597287334198</v>
      </c>
      <c r="CG4" s="11">
        <f>'Физ. лица в абс.вел.'!CT4*100/'Физ. лица в абс.вел.'!CH4-100</f>
        <v>3.7918158229383323</v>
      </c>
      <c r="CH4" s="11">
        <f>'Физ. лица в абс.вел.'!CU4*100/'Физ. лица в абс.вел.'!CI4-100</f>
        <v>1.6019745863424504</v>
      </c>
      <c r="CI4" s="11">
        <f>'Физ. лица в абс.вел.'!CV4*100/'Физ. лица в абс.вел.'!CJ4-100</f>
        <v>0.47174786767781995</v>
      </c>
      <c r="CJ4" s="11">
        <f>'Физ. лица в абс.вел.'!CW4*100/'Физ. лица в абс.вел.'!CK4-100</f>
        <v>-1.220282531296661</v>
      </c>
      <c r="CK4" s="11">
        <f>'Физ. лица в абс.вел.'!CX4*100/'Физ. лица в абс.вел.'!CL4-100</f>
        <v>-2.7881021172459839</v>
      </c>
      <c r="CL4" s="11">
        <f>'Физ. лица в абс.вел.'!CY4*100/'Физ. лица в абс.вел.'!CM4-100</f>
        <v>-4.1104034265530061</v>
      </c>
      <c r="CM4" s="11">
        <f>'Физ. лица в абс.вел.'!CZ4*100/'Физ. лица в абс.вел.'!CN4-100</f>
        <v>-6.2775401377897282</v>
      </c>
      <c r="CN4" s="11">
        <f>'Физ. лица в абс.вел.'!DA4*100/'Физ. лица в абс.вел.'!CO4-100</f>
        <v>-5.829894169084298</v>
      </c>
      <c r="CO4" s="11">
        <f>'Физ. лица в абс.вел.'!DB4*100/'Физ. лица в абс.вел.'!CP4-100</f>
        <v>-5.719498089678865</v>
      </c>
      <c r="CP4" s="11">
        <f>'Физ. лица в абс.вел.'!DC4*100/'Физ. лица в абс.вел.'!CQ4-100</f>
        <v>-5.3131460046192416</v>
      </c>
      <c r="CQ4" s="11">
        <f>'Физ. лица в абс.вел.'!DD4*100/'Физ. лица в абс.вел.'!CR4-100</f>
        <v>-4.1122314774221849</v>
      </c>
      <c r="CR4" s="11">
        <f>'Физ. лица в абс.вел.'!DE4*100/'Физ. лица в абс.вел.'!CS4-100</f>
        <v>-1.9134760902460357E-2</v>
      </c>
      <c r="CS4" s="11">
        <f>'Физ. лица в абс.вел.'!DF4*100/'Физ. лица в абс.вел.'!CT4-100</f>
        <v>2.5881453100710701</v>
      </c>
    </row>
    <row r="5" spans="1:97" x14ac:dyDescent="0.25">
      <c r="A5" s="8" t="s">
        <v>3</v>
      </c>
      <c r="B5" s="11">
        <f>'Физ. лица в абс.вел.'!O5*100/'Физ. лица в абс.вел.'!C5-100</f>
        <v>14.284987586784439</v>
      </c>
      <c r="C5" s="11">
        <f>'Физ. лица в абс.вел.'!P5*100/'Физ. лица в абс.вел.'!D5-100</f>
        <v>15.194529329903773</v>
      </c>
      <c r="D5" s="11">
        <f>'Физ. лица в абс.вел.'!Q5*100/'Физ. лица в абс.вел.'!E5-100</f>
        <v>15.858785237985629</v>
      </c>
      <c r="E5" s="11">
        <f>'Физ. лица в абс.вел.'!R5*100/'Физ. лица в абс.вел.'!F5-100</f>
        <v>16.874740683217453</v>
      </c>
      <c r="F5" s="11">
        <f>'Физ. лица в абс.вел.'!S5*100/'Физ. лица в абс.вел.'!G5-100</f>
        <v>18.136360814961577</v>
      </c>
      <c r="G5" s="11">
        <f>'Физ. лица в абс.вел.'!T5*100/'Физ. лица в абс.вел.'!H5-100</f>
        <v>18.724715836623204</v>
      </c>
      <c r="H5" s="11">
        <f>'Физ. лица в абс.вел.'!U5*100/'Физ. лица в абс.вел.'!I5-100</f>
        <v>19.485475067730476</v>
      </c>
      <c r="I5" s="11">
        <f>'Физ. лица в абс.вел.'!V5*100/'Физ. лица в абс.вел.'!J5-100</f>
        <v>20.620579571403169</v>
      </c>
      <c r="J5" s="11">
        <f>'Физ. лица в абс.вел.'!W5*100/'Физ. лица в абс.вел.'!K5-100</f>
        <v>21.471596444523385</v>
      </c>
      <c r="K5" s="11">
        <f>'Физ. лица в абс.вел.'!X5*100/'Физ. лица в абс.вел.'!L5-100</f>
        <v>22.614766881048098</v>
      </c>
      <c r="L5" s="11">
        <f>'Физ. лица в абс.вел.'!Y5*100/'Физ. лица в абс.вел.'!M5-100</f>
        <v>23.041623481258924</v>
      </c>
      <c r="M5" s="11">
        <f>'Физ. лица в абс.вел.'!Z5*100/'Физ. лица в абс.вел.'!N5-100</f>
        <v>22.126589942389643</v>
      </c>
      <c r="N5" s="11">
        <f>'Физ. лица в абс.вел.'!AA5*100/'Физ. лица в абс.вел.'!O5-100</f>
        <v>22.293027526789814</v>
      </c>
      <c r="O5" s="11">
        <f>'Физ. лица в абс.вел.'!AB5*100/'Физ. лица в абс.вел.'!P5-100</f>
        <v>22.696588972456084</v>
      </c>
      <c r="P5" s="11">
        <f>'Физ. лица в абс.вел.'!AC5*100/'Физ. лица в абс.вел.'!Q5-100</f>
        <v>22.561317413736631</v>
      </c>
      <c r="Q5" s="11">
        <f>'Физ. лица в абс.вел.'!AD5*100/'Физ. лица в абс.вел.'!R5-100</f>
        <v>22.561152356360438</v>
      </c>
      <c r="R5" s="11">
        <f>'Физ. лица в абс.вел.'!AE5*100/'Физ. лица в абс.вел.'!S5-100</f>
        <v>22.264732325076835</v>
      </c>
      <c r="S5" s="11">
        <f>'Физ. лица в абс.вел.'!AF5*100/'Физ. лица в абс.вел.'!T5-100</f>
        <v>21.726753746393229</v>
      </c>
      <c r="T5" s="11">
        <f>'Физ. лица в абс.вел.'!AG5*100/'Физ. лица в абс.вел.'!U5-100</f>
        <v>20.663605844153281</v>
      </c>
      <c r="U5" s="11">
        <f>'Физ. лица в абс.вел.'!AH5*100/'Физ. лица в абс.вел.'!V5-100</f>
        <v>19.573153790665756</v>
      </c>
      <c r="V5" s="11">
        <f>'Физ. лица в абс.вел.'!AI5*100/'Физ. лица в абс.вел.'!W5-100</f>
        <v>18.949721564618244</v>
      </c>
      <c r="W5" s="11">
        <f>'Физ. лица в абс.вел.'!AJ5*100/'Физ. лица в абс.вел.'!X5-100</f>
        <v>17.747815751310512</v>
      </c>
      <c r="X5" s="11">
        <f>'Физ. лица в абс.вел.'!AK5*100/'Физ. лица в абс.вел.'!Y5-100</f>
        <v>16.5507590596672</v>
      </c>
      <c r="Y5" s="11">
        <f>'Физ. лица в абс.вел.'!AL5*100/'Физ. лица в абс.вел.'!Z5-100</f>
        <v>16.763853287237737</v>
      </c>
      <c r="Z5" s="11">
        <f>'Физ. лица в абс.вел.'!AM5*100/'Физ. лица в абс.вел.'!AA5-100</f>
        <v>16.608767198427572</v>
      </c>
      <c r="AA5" s="11">
        <f>'Физ. лица в абс.вел.'!AN5*100/'Физ. лица в абс.вел.'!AB5-100</f>
        <v>16.555775204744421</v>
      </c>
      <c r="AB5" s="11">
        <f>'Физ. лица в абс.вел.'!AO5*100/'Физ. лица в абс.вел.'!AC5-100</f>
        <v>16.638105623928965</v>
      </c>
      <c r="AC5" s="11">
        <f>'Физ. лица в абс.вел.'!AP5*100/'Физ. лица в абс.вел.'!AD5-100</f>
        <v>13.238569369841471</v>
      </c>
      <c r="AD5" s="11">
        <f>'Физ. лица в абс.вел.'!AQ5*100/'Физ. лица в абс.вел.'!AE5-100</f>
        <v>11.406549400391839</v>
      </c>
      <c r="AE5" s="11">
        <f>'Физ. лица в абс.вел.'!AR5*100/'Физ. лица в абс.вел.'!AF5-100</f>
        <v>10.949331464194302</v>
      </c>
      <c r="AF5" s="11">
        <f>'Физ. лица в абс.вел.'!AS5*100/'Физ. лица в абс.вел.'!AG5-100</f>
        <v>11.160695579300224</v>
      </c>
      <c r="AG5" s="11">
        <f>'Физ. лица в абс.вел.'!AT5*100/'Физ. лица в абс.вел.'!AH5-100</f>
        <v>11.726491848582654</v>
      </c>
      <c r="AH5" s="11">
        <f>'Физ. лица в абс.вел.'!AU5*100/'Физ. лица в абс.вел.'!AI5-100</f>
        <v>12.25590459036745</v>
      </c>
      <c r="AI5" s="11">
        <f>'Физ. лица в абс.вел.'!AV5*100/'Физ. лица в абс.вел.'!AJ5-100</f>
        <v>13.193655136342144</v>
      </c>
      <c r="AJ5" s="11">
        <f>'Физ. лица в абс.вел.'!AW5*100/'Физ. лица в абс.вел.'!AK5-100</f>
        <v>12.992780682101071</v>
      </c>
      <c r="AK5" s="11">
        <f>'Физ. лица в абс.вел.'!AX5*100/'Физ. лица в абс.вел.'!AL5-100</f>
        <v>12.536951637696589</v>
      </c>
      <c r="AL5" s="11">
        <f>'Физ. лица в абс.вел.'!AY5*100/'Физ. лица в абс.вел.'!AM5-100</f>
        <v>12.432135787224865</v>
      </c>
      <c r="AM5" s="11">
        <f>'Физ. лица в абс.вел.'!AZ5*100/'Физ. лица в абс.вел.'!AN5-100</f>
        <v>12.341419447378883</v>
      </c>
      <c r="AN5" s="11">
        <f>'Физ. лица в абс.вел.'!BA5*100/'Физ. лица в абс.вел.'!AO5-100</f>
        <v>12.766891182812117</v>
      </c>
      <c r="AO5" s="11">
        <f>'Физ. лица в абс.вел.'!BB5*100/'Физ. лица в абс.вел.'!AP5-100</f>
        <v>16.777539962592314</v>
      </c>
      <c r="AP5" s="11">
        <f>'Физ. лица в абс.вел.'!BC5*100/'Физ. лица в абс.вел.'!AQ5-100</f>
        <v>18.899410571069666</v>
      </c>
      <c r="AQ5" s="11">
        <f>'Физ. лица в абс.вел.'!BD5*100/'Физ. лица в абс.вел.'!AR5-100</f>
        <v>20.154875515693348</v>
      </c>
      <c r="AR5" s="11">
        <f>'Физ. лица в абс.вел.'!BE5*100/'Физ. лица в абс.вел.'!AS5-100</f>
        <v>20.444050737885675</v>
      </c>
      <c r="AS5" s="11">
        <f>'Физ. лица в абс.вел.'!BF5*100/'Физ. лица в абс.вел.'!AT5-100</f>
        <v>20.337981891849481</v>
      </c>
      <c r="AT5" s="11">
        <f>'Физ. лица в абс.вел.'!BG5*100/'Физ. лица в абс.вел.'!AU5-100</f>
        <v>20.118750849839103</v>
      </c>
      <c r="AU5" s="11">
        <f>'Физ. лица в абс.вел.'!BH5*100/'Физ. лица в абс.вел.'!AV5-100</f>
        <v>19.834541835501525</v>
      </c>
      <c r="AV5" s="11">
        <f>'Физ. лица в абс.вел.'!BI5*100/'Физ. лица в абс.вел.'!AW5-100</f>
        <v>19.250394366941919</v>
      </c>
      <c r="AW5" s="11">
        <f>'Физ. лица в абс.вел.'!BJ5*100/'Физ. лица в абс.вел.'!AX5-100</f>
        <v>20.309613246123263</v>
      </c>
      <c r="AX5" s="11">
        <f>'Физ. лица в абс.вел.'!BK5*100/'Физ. лица в абс.вел.'!AY5-100</f>
        <v>20.827522487971549</v>
      </c>
      <c r="AY5" s="11">
        <f>'Физ. лица в абс.вел.'!BL5*100/'Физ. лица в абс.вел.'!AZ5-100</f>
        <v>21.469180002588104</v>
      </c>
      <c r="AZ5" s="11">
        <f>'Физ. лица в абс.вел.'!BM5*100/'Физ. лица в абс.вел.'!BA5-100</f>
        <v>18.527072758037221</v>
      </c>
      <c r="BA5" s="11">
        <f>'Физ. лица в абс.вел.'!BN5*100/'Физ. лица в абс.вел.'!BB5-100</f>
        <v>14.191242032957959</v>
      </c>
      <c r="BB5" s="11">
        <f>'Физ. лица в абс.вел.'!BO5*100/'Физ. лица в абс.вел.'!BC5-100</f>
        <v>11.95783793448139</v>
      </c>
      <c r="BC5" s="11">
        <f>'Физ. лица в абс.вел.'!BP5*100/'Физ. лица в абс.вел.'!BD5-100</f>
        <v>10.013781895528453</v>
      </c>
      <c r="BD5" s="11">
        <f>'Физ. лица в абс.вел.'!BQ5*100/'Физ. лица в абс.вел.'!BE5-100</f>
        <v>9.1966074111166733</v>
      </c>
      <c r="BE5" s="11">
        <f>'Физ. лица в абс.вел.'!BR5*100/'Физ. лица в абс.вел.'!BF5-100</f>
        <v>7.9311270468228656</v>
      </c>
      <c r="BF5" s="11">
        <f>'Физ. лица в абс.вел.'!BS5*100/'Физ. лица в абс.вел.'!BG5-100</f>
        <v>7.67344104928722</v>
      </c>
      <c r="BG5" s="11">
        <f>'Физ. лица в абс.вел.'!BT5*100/'Физ. лица в абс.вел.'!BH5-100</f>
        <v>6.8606004879242448</v>
      </c>
      <c r="BH5" s="11">
        <f>'Физ. лица в абс.вел.'!BU5*100/'Физ. лица в абс.вел.'!BI5-100</f>
        <v>7.6960027195400471</v>
      </c>
      <c r="BI5" s="11">
        <f>'Физ. лица в абс.вел.'!BV5*100/'Физ. лица в абс.вел.'!BJ5-100</f>
        <v>7.2422526600777246</v>
      </c>
      <c r="BJ5" s="11">
        <f>'Физ. лица в абс.вел.'!BW5*100/'Физ. лица в абс.вел.'!BK5-100</f>
        <v>6.8920741868232511</v>
      </c>
      <c r="BK5" s="11">
        <f>'Физ. лица в абс.вел.'!BX5*100/'Физ. лица в абс.вел.'!BL5-100</f>
        <v>6.1412916101448189</v>
      </c>
      <c r="BL5" s="11">
        <f>'Физ. лица в абс.вел.'!BY5*100/'Физ. лица в абс.вел.'!BM5-100</f>
        <v>8.477576570853472</v>
      </c>
      <c r="BM5" s="11">
        <f>'Физ. лица в абс.вел.'!BZ5*100/'Физ. лица в абс.вел.'!BN5-100</f>
        <v>11.999595121210589</v>
      </c>
      <c r="BN5" s="11">
        <f>'Физ. лица в абс.вел.'!CA5*100/'Физ. лица в абс.вел.'!BO5-100</f>
        <v>14.4530824677163</v>
      </c>
      <c r="BO5" s="11">
        <f>'Физ. лица в абс.вел.'!CB5*100/'Физ. лица в абс.вел.'!BP5-100</f>
        <v>16.515203081891713</v>
      </c>
      <c r="BP5" s="11">
        <f>'Физ. лица в абс.вел.'!CC5*100/'Физ. лица в абс.вел.'!BQ5-100</f>
        <v>17.119273154583624</v>
      </c>
      <c r="BQ5" s="11">
        <f>'Физ. лица в абс.вел.'!CD5*100/'Физ. лица в абс.вел.'!BR5-100</f>
        <v>19.930219007148636</v>
      </c>
      <c r="BR5" s="11">
        <f>'Физ. лица в абс.вел.'!CE5*100/'Физ. лица в абс.вел.'!BS5-100</f>
        <v>21.514329569587247</v>
      </c>
      <c r="BS5" s="11">
        <f>'Физ. лица в абс.вел.'!CF5*100/'Физ. лица в абс.вел.'!BT5-100</f>
        <v>23.037423061710228</v>
      </c>
      <c r="BT5" s="11">
        <f>'Физ. лица в абс.вел.'!CG5*100/'Физ. лица в абс.вел.'!BU5-100</f>
        <v>23.207828121676243</v>
      </c>
      <c r="BU5" s="11">
        <f>'Физ. лица в абс.вел.'!CH5*100/'Физ. лица в абс.вел.'!BV5-100</f>
        <v>21.666338656152234</v>
      </c>
      <c r="BV5" s="11">
        <f>'Физ. лица в абс.вел.'!CI5*100/'Физ. лица в абс.вел.'!BW5-100</f>
        <v>21.858318092551471</v>
      </c>
      <c r="BW5" s="11">
        <f>'Физ. лица в абс.вел.'!CJ5*100/'Физ. лица в абс.вел.'!BX5-100</f>
        <v>21.55733097799903</v>
      </c>
      <c r="BX5" s="11">
        <f>'Физ. лица в абс.вел.'!CK5*100/'Физ. лица в абс.вел.'!BY5-100</f>
        <v>21.467205348212872</v>
      </c>
      <c r="BY5" s="11">
        <f>'Физ. лица в абс.вел.'!CL5*100/'Физ. лица в абс.вел.'!BZ5-100</f>
        <v>20.817248725066165</v>
      </c>
      <c r="BZ5" s="11">
        <f>'Физ. лица в абс.вел.'!CM5*100/'Физ. лица в абс.вел.'!CA5-100</f>
        <v>20.607709577990036</v>
      </c>
      <c r="CA5" s="11">
        <f>'Физ. лица в абс.вел.'!CN5*100/'Физ. лица в абс.вел.'!CB5-100</f>
        <v>20.845970267985876</v>
      </c>
      <c r="CB5" s="11">
        <f>'Физ. лица в абс.вел.'!CO5*100/'Физ. лица в абс.вел.'!CC5-100</f>
        <v>18.677426064825582</v>
      </c>
      <c r="CC5" s="11">
        <f>'Физ. лица в абс.вел.'!CP5*100/'Физ. лица в абс.вел.'!CD5-100</f>
        <v>16.064180882013119</v>
      </c>
      <c r="CD5" s="11">
        <f>'Физ. лица в абс.вел.'!CQ5*100/'Физ. лица в абс.вел.'!CE5-100</f>
        <v>13.376361947938832</v>
      </c>
      <c r="CE5" s="11">
        <f>'Физ. лица в абс.вел.'!CR5*100/'Физ. лица в абс.вел.'!CF5-100</f>
        <v>11.00909152435311</v>
      </c>
      <c r="CF5" s="11">
        <f>'Физ. лица в абс.вел.'!CS5*100/'Физ. лица в абс.вел.'!CG5-100</f>
        <v>5.669109784352159</v>
      </c>
      <c r="CG5" s="11">
        <f>'Физ. лица в абс.вел.'!CT5*100/'Физ. лица в абс.вел.'!CH5-100</f>
        <v>4.0149710785981654</v>
      </c>
      <c r="CH5" s="11">
        <f>'Физ. лица в абс.вел.'!CU5*100/'Физ. лица в абс.вел.'!CI5-100</f>
        <v>1.2122991039287569</v>
      </c>
      <c r="CI5" s="11">
        <f>'Физ. лица в абс.вел.'!CV5*100/'Физ. лица в абс.вел.'!CJ5-100</f>
        <v>0.14422150661933131</v>
      </c>
      <c r="CJ5" s="11">
        <f>'Физ. лица в абс.вел.'!CW5*100/'Физ. лица в абс.вел.'!CK5-100</f>
        <v>-1.6630462456866439</v>
      </c>
      <c r="CK5" s="11">
        <f>'Физ. лица в абс.вел.'!CX5*100/'Физ. лица в абс.вел.'!CL5-100</f>
        <v>-3.0081535387212881</v>
      </c>
      <c r="CL5" s="11">
        <f>'Физ. лица в абс.вел.'!CY5*100/'Физ. лица в абс.вел.'!CM5-100</f>
        <v>-4.2352248287031955</v>
      </c>
      <c r="CM5" s="11">
        <f>'Физ. лица в абс.вел.'!CZ5*100/'Физ. лица в абс.вел.'!CN5-100</f>
        <v>-6.196578998796582</v>
      </c>
      <c r="CN5" s="11">
        <f>'Физ. лица в абс.вел.'!DA5*100/'Физ. лица в абс.вел.'!CO5-100</f>
        <v>-6.1288875829325207</v>
      </c>
      <c r="CO5" s="11">
        <f>'Физ. лица в абс.вел.'!DB5*100/'Физ. лица в абс.вел.'!CP5-100</f>
        <v>-6.1265538453684627</v>
      </c>
      <c r="CP5" s="11">
        <f>'Физ. лица в абс.вел.'!DC5*100/'Физ. лица в абс.вел.'!CQ5-100</f>
        <v>-5.9364888789401959</v>
      </c>
      <c r="CQ5" s="11">
        <f>'Физ. лица в абс.вел.'!DD5*100/'Физ. лица в абс.вел.'!CR5-100</f>
        <v>-5.4590810250574151</v>
      </c>
      <c r="CR5" s="11">
        <f>'Физ. лица в абс.вел.'!DE5*100/'Физ. лица в абс.вел.'!CS5-100</f>
        <v>-1.1516304662917491</v>
      </c>
      <c r="CS5" s="11">
        <f>'Физ. лица в абс.вел.'!DF5*100/'Физ. лица в абс.вел.'!CT5-100</f>
        <v>0.53036031253184035</v>
      </c>
    </row>
    <row r="6" spans="1:97" x14ac:dyDescent="0.25">
      <c r="A6" s="8" t="s">
        <v>4</v>
      </c>
      <c r="B6" s="11">
        <f>'Физ. лица в абс.вел.'!O6*100/'Физ. лица в абс.вел.'!C6-100</f>
        <v>14.544266520809671</v>
      </c>
      <c r="C6" s="11">
        <f>'Физ. лица в абс.вел.'!P6*100/'Физ. лица в абс.вел.'!D6-100</f>
        <v>15.212718665665719</v>
      </c>
      <c r="D6" s="11">
        <f>'Физ. лица в абс.вел.'!Q6*100/'Физ. лица в абс.вел.'!E6-100</f>
        <v>15.764276697867047</v>
      </c>
      <c r="E6" s="11">
        <f>'Физ. лица в абс.вел.'!R6*100/'Физ. лица в абс.вел.'!F6-100</f>
        <v>16.659312340855095</v>
      </c>
      <c r="F6" s="11">
        <f>'Физ. лица в абс.вел.'!S6*100/'Физ. лица в абс.вел.'!G6-100</f>
        <v>18.196901525372553</v>
      </c>
      <c r="G6" s="11">
        <f>'Физ. лица в абс.вел.'!T6*100/'Физ. лица в абс.вел.'!H6-100</f>
        <v>18.557041609386815</v>
      </c>
      <c r="H6" s="11">
        <f>'Физ. лица в абс.вел.'!U6*100/'Физ. лица в абс.вел.'!I6-100</f>
        <v>19.342477954899394</v>
      </c>
      <c r="I6" s="11">
        <f>'Физ. лица в абс.вел.'!V6*100/'Физ. лица в абс.вел.'!J6-100</f>
        <v>20.124926567591345</v>
      </c>
      <c r="J6" s="11">
        <f>'Физ. лица в абс.вел.'!W6*100/'Физ. лица в абс.вел.'!K6-100</f>
        <v>20.946929974258595</v>
      </c>
      <c r="K6" s="11">
        <f>'Физ. лица в абс.вел.'!X6*100/'Физ. лица в абс.вел.'!L6-100</f>
        <v>22.163939196813573</v>
      </c>
      <c r="L6" s="11">
        <f>'Физ. лица в абс.вел.'!Y6*100/'Физ. лица в абс.вел.'!M6-100</f>
        <v>23.39822583028409</v>
      </c>
      <c r="M6" s="11">
        <f>'Физ. лица в абс.вел.'!Z6*100/'Физ. лица в абс.вел.'!N6-100</f>
        <v>22.625144440985665</v>
      </c>
      <c r="N6" s="11">
        <f>'Физ. лица в абс.вел.'!AA6*100/'Физ. лица в абс.вел.'!O6-100</f>
        <v>22.121831787041359</v>
      </c>
      <c r="O6" s="11">
        <f>'Физ. лица в абс.вел.'!AB6*100/'Физ. лица в абс.вел.'!P6-100</f>
        <v>22.573509854305485</v>
      </c>
      <c r="P6" s="11">
        <f>'Физ. лица в абс.вел.'!AC6*100/'Физ. лица в абс.вел.'!Q6-100</f>
        <v>22.606785782628648</v>
      </c>
      <c r="Q6" s="11">
        <f>'Физ. лица в абс.вел.'!AD6*100/'Физ. лица в абс.вел.'!R6-100</f>
        <v>23.109168584811087</v>
      </c>
      <c r="R6" s="11">
        <f>'Физ. лица в абс.вел.'!AE6*100/'Физ. лица в абс.вел.'!S6-100</f>
        <v>22.730910288845081</v>
      </c>
      <c r="S6" s="11">
        <f>'Физ. лица в абс.вел.'!AF6*100/'Физ. лица в абс.вел.'!T6-100</f>
        <v>22.614696601570799</v>
      </c>
      <c r="T6" s="11">
        <f>'Физ. лица в абс.вел.'!AG6*100/'Физ. лица в абс.вел.'!U6-100</f>
        <v>21.47395434529497</v>
      </c>
      <c r="U6" s="11">
        <f>'Физ. лица в абс.вел.'!AH6*100/'Физ. лица в абс.вел.'!V6-100</f>
        <v>20.361401084266916</v>
      </c>
      <c r="V6" s="11">
        <f>'Физ. лица в абс.вел.'!AI6*100/'Физ. лица в абс.вел.'!W6-100</f>
        <v>20.558625734481737</v>
      </c>
      <c r="W6" s="11">
        <f>'Физ. лица в абс.вел.'!AJ6*100/'Физ. лица в абс.вел.'!X6-100</f>
        <v>18.852746744408549</v>
      </c>
      <c r="X6" s="11">
        <f>'Физ. лица в абс.вел.'!AK6*100/'Физ. лица в абс.вел.'!Y6-100</f>
        <v>17.338050711436537</v>
      </c>
      <c r="Y6" s="11">
        <f>'Физ. лица в абс.вел.'!AL6*100/'Физ. лица в абс.вел.'!Z6-100</f>
        <v>17.139479344725117</v>
      </c>
      <c r="Z6" s="11">
        <f>'Физ. лица в абс.вел.'!AM6*100/'Физ. лица в абс.вел.'!AA6-100</f>
        <v>16.979482505254936</v>
      </c>
      <c r="AA6" s="11">
        <f>'Физ. лица в абс.вел.'!AN6*100/'Физ. лица в абс.вел.'!AB6-100</f>
        <v>16.552413989299708</v>
      </c>
      <c r="AB6" s="11">
        <f>'Физ. лица в абс.вел.'!AO6*100/'Физ. лица в абс.вел.'!AC6-100</f>
        <v>16.511117335092109</v>
      </c>
      <c r="AC6" s="11">
        <f>'Физ. лица в абс.вел.'!AP6*100/'Физ. лица в абс.вел.'!AD6-100</f>
        <v>13.015752279702468</v>
      </c>
      <c r="AD6" s="11">
        <f>'Физ. лица в абс.вел.'!AQ6*100/'Физ. лица в абс.вел.'!AE6-100</f>
        <v>11.000199987826832</v>
      </c>
      <c r="AE6" s="11">
        <f>'Физ. лица в абс.вел.'!AR6*100/'Физ. лица в абс.вел.'!AF6-100</f>
        <v>10.351803593471402</v>
      </c>
      <c r="AF6" s="11">
        <f>'Физ. лица в абс.вел.'!AS6*100/'Физ. лица в абс.вел.'!AG6-100</f>
        <v>10.987696224013575</v>
      </c>
      <c r="AG6" s="11">
        <f>'Физ. лица в абс.вел.'!AT6*100/'Физ. лица в абс.вел.'!AH6-100</f>
        <v>11.684170885811128</v>
      </c>
      <c r="AH6" s="11">
        <f>'Физ. лица в абс.вел.'!AU6*100/'Физ. лица в абс.вел.'!AI6-100</f>
        <v>11.482763144947029</v>
      </c>
      <c r="AI6" s="11">
        <f>'Физ. лица в абс.вел.'!AV6*100/'Физ. лица в абс.вел.'!AJ6-100</f>
        <v>12.970990873533253</v>
      </c>
      <c r="AJ6" s="11">
        <f>'Физ. лица в абс.вел.'!AW6*100/'Физ. лица в абс.вел.'!AK6-100</f>
        <v>12.423375891095091</v>
      </c>
      <c r="AK6" s="11">
        <f>'Физ. лица в абс.вел.'!AX6*100/'Физ. лица в абс.вел.'!AL6-100</f>
        <v>12.507288396872184</v>
      </c>
      <c r="AL6" s="11">
        <f>'Физ. лица в абс.вел.'!AY6*100/'Физ. лица в абс.вел.'!AM6-100</f>
        <v>12.652058454052508</v>
      </c>
      <c r="AM6" s="11">
        <f>'Физ. лица в абс.вел.'!AZ6*100/'Физ. лица в абс.вел.'!AN6-100</f>
        <v>13.034029888351725</v>
      </c>
      <c r="AN6" s="11">
        <f>'Физ. лица в абс.вел.'!BA6*100/'Физ. лица в абс.вел.'!AO6-100</f>
        <v>13.333023154825597</v>
      </c>
      <c r="AO6" s="11">
        <f>'Физ. лица в абс.вел.'!BB6*100/'Физ. лица в абс.вел.'!AP6-100</f>
        <v>16.786013351176635</v>
      </c>
      <c r="AP6" s="11">
        <f>'Физ. лица в абс.вел.'!BC6*100/'Физ. лица в абс.вел.'!AQ6-100</f>
        <v>19.289821241128635</v>
      </c>
      <c r="AQ6" s="11">
        <f>'Физ. лица в абс.вел.'!BD6*100/'Физ. лица в абс.вел.'!AR6-100</f>
        <v>20.837087903551563</v>
      </c>
      <c r="AR6" s="11">
        <f>'Физ. лица в абс.вел.'!BE6*100/'Физ. лица в абс.вел.'!AS6-100</f>
        <v>20.939762536410825</v>
      </c>
      <c r="AS6" s="11">
        <f>'Физ. лица в абс.вел.'!BF6*100/'Физ. лица в абс.вел.'!AT6-100</f>
        <v>21.057718965659348</v>
      </c>
      <c r="AT6" s="11">
        <f>'Физ. лица в абс.вел.'!BG6*100/'Физ. лица в абс.вел.'!AU6-100</f>
        <v>20.769247743672352</v>
      </c>
      <c r="AU6" s="11">
        <f>'Физ. лица в абс.вел.'!BH6*100/'Физ. лица в абс.вел.'!AV6-100</f>
        <v>20.547036166130496</v>
      </c>
      <c r="AV6" s="11">
        <f>'Физ. лица в абс.вел.'!BI6*100/'Физ. лица в абс.вел.'!AW6-100</f>
        <v>20.37429783331423</v>
      </c>
      <c r="AW6" s="11">
        <f>'Физ. лица в абс.вел.'!BJ6*100/'Физ. лица в абс.вел.'!AX6-100</f>
        <v>21.052407389001687</v>
      </c>
      <c r="AX6" s="11">
        <f>'Физ. лица в абс.вел.'!BK6*100/'Физ. лица в абс.вел.'!AY6-100</f>
        <v>21.361875119100546</v>
      </c>
      <c r="AY6" s="11">
        <f>'Физ. лица в абс.вел.'!BL6*100/'Физ. лица в абс.вел.'!AZ6-100</f>
        <v>21.704513792142663</v>
      </c>
      <c r="AZ6" s="11">
        <f>'Физ. лица в абс.вел.'!BM6*100/'Физ. лица в абс.вел.'!BA6-100</f>
        <v>19.251190541354205</v>
      </c>
      <c r="BA6" s="11">
        <f>'Физ. лица в абс.вел.'!BN6*100/'Физ. лица в абс.вел.'!BB6-100</f>
        <v>15.588897525933476</v>
      </c>
      <c r="BB6" s="11">
        <f>'Физ. лица в абс.вел.'!BO6*100/'Физ. лица в абс.вел.'!BC6-100</f>
        <v>12.787376135221919</v>
      </c>
      <c r="BC6" s="11">
        <f>'Физ. лица в абс.вел.'!BP6*100/'Физ. лица в абс.вел.'!BD6-100</f>
        <v>10.664326673352363</v>
      </c>
      <c r="BD6" s="11">
        <f>'Физ. лица в абс.вел.'!BQ6*100/'Физ. лица в абс.вел.'!BE6-100</f>
        <v>9.7068045616608032</v>
      </c>
      <c r="BE6" s="11">
        <f>'Физ. лица в абс.вел.'!BR6*100/'Физ. лица в абс.вел.'!BF6-100</f>
        <v>8.3900717999504764</v>
      </c>
      <c r="BF6" s="11">
        <f>'Физ. лица в абс.вел.'!BS6*100/'Физ. лица в абс.вел.'!BG6-100</f>
        <v>8.2454761948266366</v>
      </c>
      <c r="BG6" s="11">
        <f>'Физ. лица в абс.вел.'!BT6*100/'Физ. лица в абс.вел.'!BH6-100</f>
        <v>7.3975012565520188</v>
      </c>
      <c r="BH6" s="11">
        <f>'Физ. лица в абс.вел.'!BU6*100/'Физ. лица в абс.вел.'!BI6-100</f>
        <v>8.1748053617771035</v>
      </c>
      <c r="BI6" s="11">
        <f>'Физ. лица в абс.вел.'!BV6*100/'Физ. лица в абс.вел.'!BJ6-100</f>
        <v>7.7425635732382432</v>
      </c>
      <c r="BJ6" s="11">
        <f>'Физ. лица в абс.вел.'!BW6*100/'Физ. лица в абс.вел.'!BK6-100</f>
        <v>7.3955825395163828</v>
      </c>
      <c r="BK6" s="11">
        <f>'Физ. лица в абс.вел.'!BX6*100/'Физ. лица в абс.вел.'!BL6-100</f>
        <v>6.7949106851573049</v>
      </c>
      <c r="BL6" s="11">
        <f>'Физ. лица в абс.вел.'!BY6*100/'Физ. лица в абс.вел.'!BM6-100</f>
        <v>9.0780776645552237</v>
      </c>
      <c r="BM6" s="11">
        <f>'Физ. лица в абс.вел.'!BZ6*100/'Физ. лица в абс.вел.'!BN6-100</f>
        <v>12.255132151822409</v>
      </c>
      <c r="BN6" s="11">
        <f>'Физ. лица в абс.вел.'!CA6*100/'Физ. лица в абс.вел.'!BO6-100</f>
        <v>14.874007312699405</v>
      </c>
      <c r="BO6" s="11">
        <f>'Физ. лица в абс.вел.'!CB6*100/'Физ. лица в абс.вел.'!BP6-100</f>
        <v>16.9932324493886</v>
      </c>
      <c r="BP6" s="11">
        <f>'Физ. лица в абс.вел.'!CC6*100/'Физ. лица в абс.вел.'!BQ6-100</f>
        <v>17.849178589744326</v>
      </c>
      <c r="BQ6" s="11">
        <f>'Физ. лица в абс.вел.'!CD6*100/'Физ. лица в абс.вел.'!BR6-100</f>
        <v>20.639579704765438</v>
      </c>
      <c r="BR6" s="11">
        <f>'Физ. лица в абс.вел.'!CE6*100/'Физ. лица в абс.вел.'!BS6-100</f>
        <v>22.175270783513852</v>
      </c>
      <c r="BS6" s="11">
        <f>'Физ. лица в абс.вел.'!CF6*100/'Физ. лица в абс.вел.'!BT6-100</f>
        <v>23.454623454623459</v>
      </c>
      <c r="BT6" s="11">
        <f>'Физ. лица в абс.вел.'!CG6*100/'Физ. лица в абс.вел.'!BU6-100</f>
        <v>23.229594251064725</v>
      </c>
      <c r="BU6" s="11">
        <f>'Физ. лица в абс.вел.'!CH6*100/'Физ. лица в абс.вел.'!BV6-100</f>
        <v>21.545989962659348</v>
      </c>
      <c r="BV6" s="11">
        <f>'Физ. лица в абс.вел.'!CI6*100/'Физ. лица в абс.вел.'!BW6-100</f>
        <v>21.721872952439739</v>
      </c>
      <c r="BW6" s="11">
        <f>'Физ. лица в абс.вел.'!CJ6*100/'Физ. лица в абс.вел.'!BX6-100</f>
        <v>21.546055275977935</v>
      </c>
      <c r="BX6" s="11">
        <f>'Физ. лица в абс.вел.'!CK6*100/'Физ. лица в абс.вел.'!BY6-100</f>
        <v>21.318184209142075</v>
      </c>
      <c r="BY6" s="11">
        <f>'Физ. лица в абс.вел.'!CL6*100/'Физ. лица в абс.вел.'!BZ6-100</f>
        <v>20.801528688736255</v>
      </c>
      <c r="BZ6" s="11">
        <f>'Физ. лица в абс.вел.'!CM6*100/'Физ. лица в абс.вел.'!CA6-100</f>
        <v>20.419355002204725</v>
      </c>
      <c r="CA6" s="11">
        <f>'Физ. лица в абс.вел.'!CN6*100/'Физ. лица в абс.вел.'!CB6-100</f>
        <v>20.232574305603833</v>
      </c>
      <c r="CB6" s="11">
        <f>'Физ. лица в абс.вел.'!CO6*100/'Физ. лица в абс.вел.'!CC6-100</f>
        <v>18.275074687437353</v>
      </c>
      <c r="CC6" s="11">
        <f>'Физ. лица в абс.вел.'!CP6*100/'Физ. лица в абс.вел.'!CD6-100</f>
        <v>15.794431453483412</v>
      </c>
      <c r="CD6" s="11">
        <f>'Физ. лица в абс.вел.'!CQ6*100/'Физ. лица в абс.вел.'!CE6-100</f>
        <v>12.97896249355243</v>
      </c>
      <c r="CE6" s="11">
        <f>'Физ. лица в абс.вел.'!CR6*100/'Физ. лица в абс.вел.'!CF6-100</f>
        <v>10.738994065482771</v>
      </c>
      <c r="CF6" s="11">
        <f>'Физ. лица в абс.вел.'!CS6*100/'Физ. лица в абс.вел.'!CG6-100</f>
        <v>5.3792056439909857</v>
      </c>
      <c r="CG6" s="11">
        <f>'Физ. лица в абс.вел.'!CT6*100/'Физ. лица в абс.вел.'!CH6-100</f>
        <v>3.584463741116096</v>
      </c>
      <c r="CH6" s="11">
        <f>'Физ. лица в абс.вел.'!CU6*100/'Физ. лица в абс.вел.'!CI6-100</f>
        <v>1.3750917543430319</v>
      </c>
      <c r="CI6" s="11">
        <f>'Физ. лица в абс.вел.'!CV6*100/'Физ. лица в абс.вел.'!CJ6-100</f>
        <v>1.7196222122279892E-2</v>
      </c>
      <c r="CJ6" s="11">
        <f>'Физ. лица в абс.вел.'!CW6*100/'Физ. лица в абс.вел.'!CK6-100</f>
        <v>-1.7512291990044986</v>
      </c>
      <c r="CK6" s="11">
        <f>'Физ. лица в абс.вел.'!CX6*100/'Физ. лица в абс.вел.'!CL6-100</f>
        <v>-3.2132291328214535</v>
      </c>
      <c r="CL6" s="11">
        <f>'Физ. лица в абс.вел.'!CY6*100/'Физ. лица в абс.вел.'!CM6-100</f>
        <v>-4.5376297923742897</v>
      </c>
      <c r="CM6" s="11">
        <f>'Физ. лица в абс.вел.'!CZ6*100/'Физ. лица в абс.вел.'!CN6-100</f>
        <v>-6.5101219925169147</v>
      </c>
      <c r="CN6" s="11">
        <f>'Физ. лица в абс.вел.'!DA6*100/'Физ. лица в абс.вел.'!CO6-100</f>
        <v>-6.6710762934331029</v>
      </c>
      <c r="CO6" s="11">
        <f>'Физ. лица в абс.вел.'!DB6*100/'Физ. лица в абс.вел.'!CP6-100</f>
        <v>-6.8042922841083282</v>
      </c>
      <c r="CP6" s="11">
        <f>'Физ. лица в абс.вел.'!DC6*100/'Физ. лица в абс.вел.'!CQ6-100</f>
        <v>-6.5250002038170862</v>
      </c>
      <c r="CQ6" s="11">
        <f>'Физ. лица в абс.вел.'!DD6*100/'Физ. лица в абс.вел.'!CR6-100</f>
        <v>-5.8032202982301015</v>
      </c>
      <c r="CR6" s="11">
        <f>'Физ. лица в абс.вел.'!DE6*100/'Физ. лица в абс.вел.'!CS6-100</f>
        <v>-1.6321895577156056</v>
      </c>
      <c r="CS6" s="11">
        <f>'Физ. лица в абс.вел.'!DF6*100/'Физ. лица в абс.вел.'!CT6-100</f>
        <v>0.63985888517559886</v>
      </c>
    </row>
    <row r="7" spans="1:97" x14ac:dyDescent="0.25">
      <c r="A7" s="8" t="s">
        <v>5</v>
      </c>
      <c r="B7" s="11">
        <f>'Физ. лица в абс.вел.'!O7*100/'Физ. лица в абс.вел.'!C7-100</f>
        <v>15.520438499360509</v>
      </c>
      <c r="C7" s="11">
        <f>'Физ. лица в абс.вел.'!P7*100/'Физ. лица в абс.вел.'!D7-100</f>
        <v>16.415312640827935</v>
      </c>
      <c r="D7" s="11">
        <f>'Физ. лица в абс.вел.'!Q7*100/'Физ. лица в абс.вел.'!E7-100</f>
        <v>16.924686713925837</v>
      </c>
      <c r="E7" s="11">
        <f>'Физ. лица в абс.вел.'!R7*100/'Физ. лица в абс.вел.'!F7-100</f>
        <v>18.104246719066083</v>
      </c>
      <c r="F7" s="11">
        <f>'Физ. лица в абс.вел.'!S7*100/'Физ. лица в абс.вел.'!G7-100</f>
        <v>19.897269760181885</v>
      </c>
      <c r="G7" s="11">
        <f>'Физ. лица в абс.вел.'!T7*100/'Физ. лица в абс.вел.'!H7-100</f>
        <v>20.56445027434718</v>
      </c>
      <c r="H7" s="11">
        <f>'Физ. лица в абс.вел.'!U7*100/'Физ. лица в абс.вел.'!I7-100</f>
        <v>21.577768003642973</v>
      </c>
      <c r="I7" s="11">
        <f>'Физ. лица в абс.вел.'!V7*100/'Физ. лица в абс.вел.'!J7-100</f>
        <v>22.526032228490607</v>
      </c>
      <c r="J7" s="11">
        <f>'Физ. лица в абс.вел.'!W7*100/'Физ. лица в абс.вел.'!K7-100</f>
        <v>23.359874190854867</v>
      </c>
      <c r="K7" s="11">
        <f>'Физ. лица в абс.вел.'!X7*100/'Физ. лица в абс.вел.'!L7-100</f>
        <v>24.057407222601697</v>
      </c>
      <c r="L7" s="11">
        <f>'Физ. лица в абс.вел.'!Y7*100/'Физ. лица в абс.вел.'!M7-100</f>
        <v>24.720525215201633</v>
      </c>
      <c r="M7" s="11">
        <f>'Физ. лица в абс.вел.'!Z7*100/'Физ. лица в абс.вел.'!N7-100</f>
        <v>24.260745492658515</v>
      </c>
      <c r="N7" s="11">
        <f>'Физ. лица в абс.вел.'!AA7*100/'Физ. лица в абс.вел.'!O7-100</f>
        <v>24.216882228589938</v>
      </c>
      <c r="O7" s="11">
        <f>'Физ. лица в абс.вел.'!AB7*100/'Физ. лица в абс.вел.'!P7-100</f>
        <v>24.965059543182491</v>
      </c>
      <c r="P7" s="11">
        <f>'Физ. лица в абс.вел.'!AC7*100/'Физ. лица в абс.вел.'!Q7-100</f>
        <v>25.310755057212873</v>
      </c>
      <c r="Q7" s="11">
        <f>'Физ. лица в абс.вел.'!AD7*100/'Физ. лица в абс.вел.'!R7-100</f>
        <v>25.516360827208302</v>
      </c>
      <c r="R7" s="11">
        <f>'Физ. лица в абс.вел.'!AE7*100/'Физ. лица в абс.вел.'!S7-100</f>
        <v>24.975960513329525</v>
      </c>
      <c r="S7" s="11">
        <f>'Физ. лица в абс.вел.'!AF7*100/'Физ. лица в абс.вел.'!T7-100</f>
        <v>24.358081921852587</v>
      </c>
      <c r="T7" s="11">
        <f>'Физ. лица в абс.вел.'!AG7*100/'Физ. лица в абс.вел.'!U7-100</f>
        <v>23.20272550713274</v>
      </c>
      <c r="U7" s="11">
        <f>'Физ. лица в абс.вел.'!AH7*100/'Физ. лица в абс.вел.'!V7-100</f>
        <v>22.433184955368858</v>
      </c>
      <c r="V7" s="11">
        <f>'Физ. лица в абс.вел.'!AI7*100/'Физ. лица в абс.вел.'!W7-100</f>
        <v>21.810570969293195</v>
      </c>
      <c r="W7" s="11">
        <f>'Физ. лица в абс.вел.'!AJ7*100/'Физ. лица в абс.вел.'!X7-100</f>
        <v>20.471169796102828</v>
      </c>
      <c r="X7" s="11">
        <f>'Физ. лица в абс.вел.'!AK7*100/'Физ. лица в абс.вел.'!Y7-100</f>
        <v>19.344338247417951</v>
      </c>
      <c r="Y7" s="11">
        <f>'Физ. лица в абс.вел.'!AL7*100/'Физ. лица в абс.вел.'!Z7-100</f>
        <v>19.025625430349351</v>
      </c>
      <c r="Z7" s="11">
        <f>'Физ. лица в абс.вел.'!AM7*100/'Физ. лица в абс.вел.'!AA7-100</f>
        <v>18.653413393342788</v>
      </c>
      <c r="AA7" s="11">
        <f>'Физ. лица в абс.вел.'!AN7*100/'Физ. лица в абс.вел.'!AB7-100</f>
        <v>18.142689174435205</v>
      </c>
      <c r="AB7" s="11">
        <f>'Физ. лица в абс.вел.'!AO7*100/'Физ. лица в абс.вел.'!AC7-100</f>
        <v>18.150803180771078</v>
      </c>
      <c r="AC7" s="11">
        <f>'Физ. лица в абс.вел.'!AP7*100/'Физ. лица в абс.вел.'!AD7-100</f>
        <v>14.79779550544832</v>
      </c>
      <c r="AD7" s="11">
        <f>'Физ. лица в абс.вел.'!AQ7*100/'Физ. лица в абс.вел.'!AE7-100</f>
        <v>13.249918366135304</v>
      </c>
      <c r="AE7" s="11">
        <f>'Физ. лица в абс.вел.'!AR7*100/'Физ. лица в абс.вел.'!AF7-100</f>
        <v>12.911613476042263</v>
      </c>
      <c r="AF7" s="11">
        <f>'Физ. лица в абс.вел.'!AS7*100/'Физ. лица в абс.вел.'!AG7-100</f>
        <v>13.458776352191563</v>
      </c>
      <c r="AG7" s="11">
        <f>'Физ. лица в абс.вел.'!AT7*100/'Физ. лица в абс.вел.'!AH7-100</f>
        <v>13.990093665059803</v>
      </c>
      <c r="AH7" s="11">
        <f>'Физ. лица в абс.вел.'!AU7*100/'Физ. лица в абс.вел.'!AI7-100</f>
        <v>14.137229655339709</v>
      </c>
      <c r="AI7" s="11">
        <f>'Физ. лица в абс.вел.'!AV7*100/'Физ. лица в абс.вел.'!AJ7-100</f>
        <v>15.240680167954167</v>
      </c>
      <c r="AJ7" s="11">
        <f>'Физ. лица в абс.вел.'!AW7*100/'Физ. лица в абс.вел.'!AK7-100</f>
        <v>14.105811913345818</v>
      </c>
      <c r="AK7" s="11">
        <f>'Физ. лица в абс.вел.'!AX7*100/'Физ. лица в абс.вел.'!AL7-100</f>
        <v>13.642401519650733</v>
      </c>
      <c r="AL7" s="11">
        <f>'Физ. лица в абс.вел.'!AY7*100/'Физ. лица в абс.вел.'!AM7-100</f>
        <v>13.577161964171751</v>
      </c>
      <c r="AM7" s="11">
        <f>'Физ. лица в абс.вел.'!AZ7*100/'Физ. лица в абс.вел.'!AN7-100</f>
        <v>13.797117418116542</v>
      </c>
      <c r="AN7" s="11">
        <f>'Физ. лица в абс.вел.'!BA7*100/'Физ. лица в абс.вел.'!AO7-100</f>
        <v>14.049053262438875</v>
      </c>
      <c r="AO7" s="11">
        <f>'Физ. лица в абс.вел.'!BB7*100/'Физ. лица в абс.вел.'!AP7-100</f>
        <v>17.076892049490098</v>
      </c>
      <c r="AP7" s="11">
        <f>'Физ. лица в абс.вел.'!BC7*100/'Физ. лица в абс.вел.'!AQ7-100</f>
        <v>18.938152842033531</v>
      </c>
      <c r="AQ7" s="11">
        <f>'Физ. лица в абс.вел.'!BD7*100/'Физ. лица в абс.вел.'!AR7-100</f>
        <v>20.452532479596286</v>
      </c>
      <c r="AR7" s="11">
        <f>'Физ. лица в абс.вел.'!BE7*100/'Физ. лица в абс.вел.'!AS7-100</f>
        <v>20.577140381135251</v>
      </c>
      <c r="AS7" s="11">
        <f>'Физ. лица в абс.вел.'!BF7*100/'Физ. лица в абс.вел.'!AT7-100</f>
        <v>20.132767258497353</v>
      </c>
      <c r="AT7" s="11">
        <f>'Физ. лица в абс.вел.'!BG7*100/'Физ. лица в абс.вел.'!AU7-100</f>
        <v>20.120575492520231</v>
      </c>
      <c r="AU7" s="11">
        <f>'Физ. лица в абс.вел.'!BH7*100/'Физ. лица в абс.вел.'!AV7-100</f>
        <v>20.131328910074728</v>
      </c>
      <c r="AV7" s="11">
        <f>'Физ. лица в абс.вел.'!BI7*100/'Физ. лица в абс.вел.'!AW7-100</f>
        <v>20.325993134873642</v>
      </c>
      <c r="AW7" s="11">
        <f>'Физ. лица в абс.вел.'!BJ7*100/'Физ. лица в абс.вел.'!AX7-100</f>
        <v>21.388364735966547</v>
      </c>
      <c r="AX7" s="11">
        <f>'Физ. лица в абс.вел.'!BK7*100/'Физ. лица в абс.вел.'!AY7-100</f>
        <v>21.815793222431509</v>
      </c>
      <c r="AY7" s="11">
        <f>'Физ. лица в абс.вел.'!BL7*100/'Физ. лица в абс.вел.'!AZ7-100</f>
        <v>22.398001015109514</v>
      </c>
      <c r="AZ7" s="11">
        <f>'Физ. лица в абс.вел.'!BM7*100/'Физ. лица в абс.вел.'!BA7-100</f>
        <v>20.359888323708262</v>
      </c>
      <c r="BA7" s="11">
        <f>'Физ. лица в абс.вел.'!BN7*100/'Физ. лица в абс.вел.'!BB7-100</f>
        <v>16.774891774891771</v>
      </c>
      <c r="BB7" s="11">
        <f>'Физ. лица в абс.вел.'!BO7*100/'Физ. лица в абс.вел.'!BC7-100</f>
        <v>13.989928485636526</v>
      </c>
      <c r="BC7" s="11">
        <f>'Физ. лица в абс.вел.'!BP7*100/'Физ. лица в абс.вел.'!BD7-100</f>
        <v>11.524762277117986</v>
      </c>
      <c r="BD7" s="11">
        <f>'Физ. лица в абс.вел.'!BQ7*100/'Физ. лица в абс.вел.'!BE7-100</f>
        <v>10.484743218914815</v>
      </c>
      <c r="BE7" s="11">
        <f>'Физ. лица в абс.вел.'!BR7*100/'Физ. лица в абс.вел.'!BF7-100</f>
        <v>9.4593099251001149</v>
      </c>
      <c r="BF7" s="11">
        <f>'Физ. лица в абс.вел.'!BS7*100/'Физ. лица в абс.вел.'!BG7-100</f>
        <v>9.2123843518086943</v>
      </c>
      <c r="BG7" s="11">
        <f>'Физ. лица в абс.вел.'!BT7*100/'Физ. лица в абс.вел.'!BH7-100</f>
        <v>8.4805973450585981</v>
      </c>
      <c r="BH7" s="11">
        <f>'Физ. лица в абс.вел.'!BU7*100/'Физ. лица в абс.вел.'!BI7-100</f>
        <v>9.2745083646409512</v>
      </c>
      <c r="BI7" s="11">
        <f>'Физ. лица в абс.вел.'!BV7*100/'Физ. лица в абс.вел.'!BJ7-100</f>
        <v>8.590029676321052</v>
      </c>
      <c r="BJ7" s="11">
        <f>'Физ. лица в абс.вел.'!BW7*100/'Физ. лица в абс.вел.'!BK7-100</f>
        <v>8.0445544554455495</v>
      </c>
      <c r="BK7" s="11">
        <f>'Физ. лица в абс.вел.'!BX7*100/'Физ. лица в абс.вел.'!BL7-100</f>
        <v>7.164320027559981</v>
      </c>
      <c r="BL7" s="11">
        <f>'Физ. лица в абс.вел.'!BY7*100/'Физ. лица в абс.вел.'!BM7-100</f>
        <v>8.8200060374001055</v>
      </c>
      <c r="BM7" s="11">
        <f>'Физ. лица в абс.вел.'!BZ7*100/'Физ. лица в абс.вел.'!BN7-100</f>
        <v>11.904845894090073</v>
      </c>
      <c r="BN7" s="11">
        <f>'Физ. лица в абс.вел.'!CA7*100/'Физ. лица в абс.вел.'!BO7-100</f>
        <v>14.824982841455039</v>
      </c>
      <c r="BO7" s="11">
        <f>'Физ. лица в абс.вел.'!CB7*100/'Физ. лица в абс.вел.'!BP7-100</f>
        <v>16.857336751136145</v>
      </c>
      <c r="BP7" s="11">
        <f>'Физ. лица в абс.вел.'!CC7*100/'Физ. лица в абс.вел.'!BQ7-100</f>
        <v>18.240694385540863</v>
      </c>
      <c r="BQ7" s="11">
        <f>'Физ. лица в абс.вел.'!CD7*100/'Физ. лица в абс.вел.'!BR7-100</f>
        <v>20.851327316208639</v>
      </c>
      <c r="BR7" s="11">
        <f>'Физ. лица в абс.вел.'!CE7*100/'Физ. лица в абс.вел.'!BS7-100</f>
        <v>23.204999984421789</v>
      </c>
      <c r="BS7" s="11">
        <f>'Физ. лица в абс.вел.'!CF7*100/'Физ. лица в абс.вел.'!BT7-100</f>
        <v>25.166207382326405</v>
      </c>
      <c r="BT7" s="11">
        <f>'Физ. лица в абс.вел.'!CG7*100/'Физ. лица в абс.вел.'!BU7-100</f>
        <v>25.520058868251752</v>
      </c>
      <c r="BU7" s="11">
        <f>'Физ. лица в абс.вел.'!CH7*100/'Физ. лица в абс.вел.'!BV7-100</f>
        <v>25.070743082310145</v>
      </c>
      <c r="BV7" s="11">
        <f>'Физ. лица в абс.вел.'!CI7*100/'Физ. лица в абс.вел.'!BW7-100</f>
        <v>25.251267990126664</v>
      </c>
      <c r="BW7" s="11">
        <f>'Физ. лица в абс.вел.'!CJ7*100/'Физ. лица в абс.вел.'!BX7-100</f>
        <v>25.005506640711047</v>
      </c>
      <c r="BX7" s="11">
        <f>'Физ. лица в абс.вел.'!CK7*100/'Физ. лица в абс.вел.'!BY7-100</f>
        <v>24.848012334215184</v>
      </c>
      <c r="BY7" s="11">
        <f>'Физ. лица в абс.вел.'!CL7*100/'Физ. лица в абс.вел.'!BZ7-100</f>
        <v>24.676031797887404</v>
      </c>
      <c r="BZ7" s="11">
        <f>'Физ. лица в абс.вел.'!CM7*100/'Физ. лица в абс.вел.'!CA7-100</f>
        <v>24.330922775144586</v>
      </c>
      <c r="CA7" s="11">
        <f>'Физ. лица в абс.вел.'!CN7*100/'Физ. лица в абс.вел.'!CB7-100</f>
        <v>25.195825328760861</v>
      </c>
      <c r="CB7" s="11">
        <f>'Физ. лица в абс.вел.'!CO7*100/'Физ. лица в абс.вел.'!CC7-100</f>
        <v>23.073645375993792</v>
      </c>
      <c r="CC7" s="11">
        <f>'Физ. лица в абс.вел.'!CP7*100/'Физ. лица в абс.вел.'!CD7-100</f>
        <v>20.532017232004691</v>
      </c>
      <c r="CD7" s="11">
        <f>'Физ. лица в абс.вел.'!CQ7*100/'Физ. лица в абс.вел.'!CE7-100</f>
        <v>16.942140400566458</v>
      </c>
      <c r="CE7" s="11">
        <f>'Физ. лица в абс.вел.'!CR7*100/'Физ. лица в абс.вел.'!CF7-100</f>
        <v>14.158354991817902</v>
      </c>
      <c r="CF7" s="11">
        <f>'Физ. лица в абс.вел.'!CS7*100/'Физ. лица в абс.вел.'!CG7-100</f>
        <v>9.0962606910375285</v>
      </c>
      <c r="CG7" s="11">
        <f>'Физ. лица в абс.вел.'!CT7*100/'Физ. лица в абс.вел.'!CH7-100</f>
        <v>6.9029182596912335</v>
      </c>
      <c r="CH7" s="11">
        <f>'Физ. лица в абс.вел.'!CU7*100/'Физ. лица в абс.вел.'!CI7-100</f>
        <v>4.6245577313599</v>
      </c>
      <c r="CI7" s="11">
        <f>'Физ. лица в абс.вел.'!CV7*100/'Физ. лица в абс.вел.'!CJ7-100</f>
        <v>3.3788449541153369</v>
      </c>
      <c r="CJ7" s="11">
        <f>'Физ. лица в абс.вел.'!CW7*100/'Физ. лица в абс.вел.'!CK7-100</f>
        <v>1.4936020226542865</v>
      </c>
      <c r="CK7" s="11">
        <f>'Физ. лица в абс.вел.'!CX7*100/'Физ. лица в абс.вел.'!CL7-100</f>
        <v>-0.207326771816426</v>
      </c>
      <c r="CL7" s="11">
        <f>'Физ. лица в абс.вел.'!CY7*100/'Физ. лица в абс.вел.'!CM7-100</f>
        <v>-1.7541958957413613</v>
      </c>
      <c r="CM7" s="11">
        <f>'Физ. лица в абс.вел.'!CZ7*100/'Физ. лица в абс.вел.'!CN7-100</f>
        <v>-4.156270128979358</v>
      </c>
      <c r="CN7" s="11">
        <f>'Физ. лица в абс.вел.'!DA7*100/'Физ. лица в абс.вел.'!CO7-100</f>
        <v>-4.578821198960469</v>
      </c>
      <c r="CO7" s="11">
        <f>'Физ. лица в абс.вел.'!DB7*100/'Физ. лица в абс.вел.'!CP7-100</f>
        <v>-4.7262127836768713</v>
      </c>
      <c r="CP7" s="11">
        <f>'Физ. лица в абс.вел.'!DC7*100/'Физ. лица в абс.вел.'!CQ7-100</f>
        <v>-4.3897966421299373</v>
      </c>
      <c r="CQ7" s="11">
        <f>'Физ. лица в абс.вел.'!DD7*100/'Физ. лица в абс.вел.'!CR7-100</f>
        <v>-3.6000916725043055</v>
      </c>
      <c r="CR7" s="11">
        <f>'Физ. лица в абс.вел.'!DE7*100/'Физ. лица в абс.вел.'!CS7-100</f>
        <v>8.8965987790032841E-2</v>
      </c>
      <c r="CS7" s="11">
        <f>'Физ. лица в абс.вел.'!DF7*100/'Физ. лица в абс.вел.'!CT7-100</f>
        <v>2.4769855156444152</v>
      </c>
    </row>
    <row r="8" spans="1:97" x14ac:dyDescent="0.25">
      <c r="A8" s="8" t="s">
        <v>6</v>
      </c>
      <c r="B8" s="11">
        <f>'Физ. лица в абс.вел.'!O8*100/'Физ. лица в абс.вел.'!C8-100</f>
        <v>11.949947371422283</v>
      </c>
      <c r="C8" s="11">
        <f>'Физ. лица в абс.вел.'!P8*100/'Физ. лица в абс.вел.'!D8-100</f>
        <v>12.403661605919396</v>
      </c>
      <c r="D8" s="11">
        <f>'Физ. лица в абс.вел.'!Q8*100/'Физ. лица в абс.вел.'!E8-100</f>
        <v>13.583540529814911</v>
      </c>
      <c r="E8" s="11">
        <f>'Физ. лица в абс.вел.'!R8*100/'Физ. лица в абс.вел.'!F8-100</f>
        <v>14.318668312919897</v>
      </c>
      <c r="F8" s="11">
        <f>'Физ. лица в абс.вел.'!S8*100/'Физ. лица в абс.вел.'!G8-100</f>
        <v>15.971946173937596</v>
      </c>
      <c r="G8" s="11">
        <f>'Физ. лица в абс.вел.'!T8*100/'Физ. лица в абс.вел.'!H8-100</f>
        <v>16.236588412592155</v>
      </c>
      <c r="H8" s="11">
        <f>'Физ. лица в абс.вел.'!U8*100/'Физ. лица в абс.вел.'!I8-100</f>
        <v>17.048265967591334</v>
      </c>
      <c r="I8" s="11">
        <f>'Физ. лица в абс.вел.'!V8*100/'Физ. лица в абс.вел.'!J8-100</f>
        <v>18.305149067807989</v>
      </c>
      <c r="J8" s="11">
        <f>'Физ. лица в абс.вел.'!W8*100/'Физ. лица в абс.вел.'!K8-100</f>
        <v>18.890128960461169</v>
      </c>
      <c r="K8" s="11">
        <f>'Физ. лица в абс.вел.'!X8*100/'Физ. лица в абс.вел.'!L8-100</f>
        <v>19.023814807460951</v>
      </c>
      <c r="L8" s="11">
        <f>'Физ. лица в абс.вел.'!Y8*100/'Физ. лица в абс.вел.'!M8-100</f>
        <v>22.360871215683559</v>
      </c>
      <c r="M8" s="11">
        <f>'Физ. лица в абс.вел.'!Z8*100/'Физ. лица в абс.вел.'!N8-100</f>
        <v>21.965475427962659</v>
      </c>
      <c r="N8" s="11">
        <f>'Физ. лица в абс.вел.'!AA8*100/'Физ. лица в абс.вел.'!O8-100</f>
        <v>20.1867629825379</v>
      </c>
      <c r="O8" s="11">
        <f>'Физ. лица в абс.вел.'!AB8*100/'Физ. лица в абс.вел.'!P8-100</f>
        <v>20.255418197673407</v>
      </c>
      <c r="P8" s="11">
        <f>'Физ. лица в абс.вел.'!AC8*100/'Физ. лица в абс.вел.'!Q8-100</f>
        <v>18.437115845183911</v>
      </c>
      <c r="Q8" s="11">
        <f>'Физ. лица в абс.вел.'!AD8*100/'Физ. лица в абс.вел.'!R8-100</f>
        <v>18.455620646870017</v>
      </c>
      <c r="R8" s="11">
        <f>'Физ. лица в абс.вел.'!AE8*100/'Физ. лица в абс.вел.'!S8-100</f>
        <v>16.990134650653488</v>
      </c>
      <c r="S8" s="11">
        <f>'Физ. лица в абс.вел.'!AF8*100/'Физ. лица в абс.вел.'!T8-100</f>
        <v>17.788436716661607</v>
      </c>
      <c r="T8" s="11">
        <f>'Физ. лица в абс.вел.'!AG8*100/'Физ. лица в абс.вел.'!U8-100</f>
        <v>17.254594880022154</v>
      </c>
      <c r="U8" s="11">
        <f>'Физ. лица в абс.вел.'!AH8*100/'Физ. лица в абс.вел.'!V8-100</f>
        <v>16.646427255462868</v>
      </c>
      <c r="V8" s="11">
        <f>'Физ. лица в абс.вел.'!AI8*100/'Физ. лица в абс.вел.'!W8-100</f>
        <v>16.606313096703161</v>
      </c>
      <c r="W8" s="11">
        <f>'Физ. лица в абс.вел.'!AJ8*100/'Физ. лица в абс.вел.'!X8-100</f>
        <v>16.0625492546788</v>
      </c>
      <c r="X8" s="11">
        <f>'Физ. лица в абс.вел.'!AK8*100/'Физ. лица в абс.вел.'!Y8-100</f>
        <v>13.178481244402519</v>
      </c>
      <c r="Y8" s="11">
        <f>'Физ. лица в абс.вел.'!AL8*100/'Физ. лица в абс.вел.'!Z8-100</f>
        <v>12.620475741172058</v>
      </c>
      <c r="Z8" s="11">
        <f>'Физ. лица в абс.вел.'!AM8*100/'Физ. лица в абс.вел.'!AA8-100</f>
        <v>12.573543901134471</v>
      </c>
      <c r="AA8" s="11">
        <f>'Физ. лица в абс.вел.'!AN8*100/'Физ. лица в абс.вел.'!AB8-100</f>
        <v>12.3214360375176</v>
      </c>
      <c r="AB8" s="11">
        <f>'Физ. лица в абс.вел.'!AO8*100/'Физ. лица в абс.вел.'!AC8-100</f>
        <v>13.364733997471276</v>
      </c>
      <c r="AC8" s="11">
        <f>'Физ. лица в абс.вел.'!AP8*100/'Физ. лица в абс.вел.'!AD8-100</f>
        <v>10.317460317460316</v>
      </c>
      <c r="AD8" s="11">
        <f>'Физ. лица в абс.вел.'!AQ8*100/'Физ. лица в абс.вел.'!AE8-100</f>
        <v>9.4008853643301364</v>
      </c>
      <c r="AE8" s="11">
        <f>'Физ. лица в абс.вел.'!AR8*100/'Физ. лица в абс.вел.'!AF8-100</f>
        <v>7.491333165088264</v>
      </c>
      <c r="AF8" s="11">
        <f>'Физ. лица в абс.вел.'!AS8*100/'Физ. лица в абс.вел.'!AG8-100</f>
        <v>7.4599260172626458</v>
      </c>
      <c r="AG8" s="11">
        <f>'Физ. лица в абс.вел.'!AT8*100/'Физ. лица в абс.вел.'!AH8-100</f>
        <v>7.747187532253065</v>
      </c>
      <c r="AH8" s="11">
        <f>'Физ. лица в абс.вел.'!AU8*100/'Физ. лица в абс.вел.'!AI8-100</f>
        <v>8.0879076104256598</v>
      </c>
      <c r="AI8" s="11">
        <f>'Физ. лица в абс.вел.'!AV8*100/'Физ. лица в абс.вел.'!AJ8-100</f>
        <v>9.4118392698694322</v>
      </c>
      <c r="AJ8" s="11">
        <f>'Физ. лица в абс.вел.'!AW8*100/'Физ. лица в абс.вел.'!AK8-100</f>
        <v>10.054110222650266</v>
      </c>
      <c r="AK8" s="11">
        <f>'Физ. лица в абс.вел.'!AX8*100/'Физ. лица в абс.вел.'!AL8-100</f>
        <v>9.9491721604347987</v>
      </c>
      <c r="AL8" s="11">
        <f>'Физ. лица в абс.вел.'!AY8*100/'Физ. лица в абс.вел.'!AM8-100</f>
        <v>9.8225784268370404</v>
      </c>
      <c r="AM8" s="11">
        <f>'Физ. лица в абс.вел.'!AZ8*100/'Физ. лица в абс.вел.'!AN8-100</f>
        <v>10.359331960195547</v>
      </c>
      <c r="AN8" s="11">
        <f>'Физ. лица в абс.вел.'!BA8*100/'Физ. лица в абс.вел.'!AO8-100</f>
        <v>10.731444259241101</v>
      </c>
      <c r="AO8" s="11">
        <f>'Физ. лица в абс.вел.'!BB8*100/'Физ. лица в абс.вел.'!AP8-100</f>
        <v>13.972436508624426</v>
      </c>
      <c r="AP8" s="11">
        <f>'Физ. лица в абс.вел.'!BC8*100/'Физ. лица в абс.вел.'!AQ8-100</f>
        <v>16.277539874635394</v>
      </c>
      <c r="AQ8" s="11">
        <f>'Физ. лица в абс.вел.'!BD8*100/'Физ. лица в абс.вел.'!AR8-100</f>
        <v>19.162949324700037</v>
      </c>
      <c r="AR8" s="11">
        <f>'Физ. лица в абс.вел.'!BE8*100/'Физ. лица в абс.вел.'!AS8-100</f>
        <v>20.276852089207893</v>
      </c>
      <c r="AS8" s="11">
        <f>'Физ. лица в абс.вел.'!BF8*100/'Физ. лица в абс.вел.'!AT8-100</f>
        <v>20.085731048768508</v>
      </c>
      <c r="AT8" s="11">
        <f>'Физ. лица в абс.вел.'!BG8*100/'Физ. лица в абс.вел.'!AU8-100</f>
        <v>20.069738128615015</v>
      </c>
      <c r="AU8" s="11">
        <f>'Физ. лица в абс.вел.'!BH8*100/'Физ. лица в абс.вел.'!AV8-100</f>
        <v>19.923535885998959</v>
      </c>
      <c r="AV8" s="11">
        <f>'Физ. лица в абс.вел.'!BI8*100/'Физ. лица в абс.вел.'!AW8-100</f>
        <v>19.798035625870781</v>
      </c>
      <c r="AW8" s="11">
        <f>'Физ. лица в абс.вел.'!BJ8*100/'Физ. лица в абс.вел.'!AX8-100</f>
        <v>20.22496338337605</v>
      </c>
      <c r="AX8" s="11">
        <f>'Физ. лица в абс.вел.'!BK8*100/'Физ. лица в абс.вел.'!AY8-100</f>
        <v>20.566972163716059</v>
      </c>
      <c r="AY8" s="11">
        <f>'Физ. лица в абс.вел.'!BL8*100/'Физ. лица в абс.вел.'!AZ8-100</f>
        <v>21.317023262089208</v>
      </c>
      <c r="AZ8" s="11">
        <f>'Физ. лица в абс.вел.'!BM8*100/'Физ. лица в абс.вел.'!BA8-100</f>
        <v>18.988798866604682</v>
      </c>
      <c r="BA8" s="11">
        <f>'Физ. лица в абс.вел.'!BN8*100/'Физ. лица в абс.вел.'!BB8-100</f>
        <v>15.308062535988611</v>
      </c>
      <c r="BB8" s="11">
        <f>'Физ. лица в абс.вел.'!BO8*100/'Физ. лица в абс.вел.'!BC8-100</f>
        <v>12.655984799154567</v>
      </c>
      <c r="BC8" s="11">
        <f>'Физ. лица в абс.вел.'!BP8*100/'Физ. лица в абс.вел.'!BD8-100</f>
        <v>9.4872193705604815</v>
      </c>
      <c r="BD8" s="11">
        <f>'Физ. лица в абс.вел.'!BQ8*100/'Физ. лица в абс.вел.'!BE8-100</f>
        <v>7.8695246214427783</v>
      </c>
      <c r="BE8" s="11">
        <f>'Физ. лица в абс.вел.'!BR8*100/'Физ. лица в абс.вел.'!BF8-100</f>
        <v>6.8021377577473743</v>
      </c>
      <c r="BF8" s="11">
        <f>'Физ. лица в абс.вел.'!BS8*100/'Физ. лица в абс.вел.'!BG8-100</f>
        <v>6.7578439259855259</v>
      </c>
      <c r="BG8" s="11">
        <f>'Физ. лица в абс.вел.'!BT8*100/'Физ. лица в абс.вел.'!BH8-100</f>
        <v>6.2147383878197644</v>
      </c>
      <c r="BH8" s="11">
        <f>'Физ. лица в абс.вел.'!BU8*100/'Физ. лица в абс.вел.'!BI8-100</f>
        <v>7.0116588652550433</v>
      </c>
      <c r="BI8" s="11">
        <f>'Физ. лица в абс.вел.'!BV8*100/'Физ. лица в абс.вел.'!BJ8-100</f>
        <v>5.4650841843775879</v>
      </c>
      <c r="BJ8" s="11">
        <f>'Физ. лица в абс.вел.'!BW8*100/'Физ. лица в абс.вел.'!BK8-100</f>
        <v>5.0632672332389035</v>
      </c>
      <c r="BK8" s="11">
        <f>'Физ. лица в абс.вел.'!BX8*100/'Физ. лица в абс.вел.'!BL8-100</f>
        <v>4.329814741017401</v>
      </c>
      <c r="BL8" s="11">
        <f>'Физ. лица в абс.вел.'!BY8*100/'Физ. лица в абс.вел.'!BM8-100</f>
        <v>6.7597484744753729</v>
      </c>
      <c r="BM8" s="11">
        <f>'Физ. лица в абс.вел.'!BZ8*100/'Физ. лица в абс.вел.'!BN8-100</f>
        <v>10.305936890505308</v>
      </c>
      <c r="BN8" s="11">
        <f>'Физ. лица в абс.вел.'!CA8*100/'Физ. лица в абс.вел.'!BO8-100</f>
        <v>13.048751598995594</v>
      </c>
      <c r="BO8" s="11">
        <f>'Физ. лица в абс.вел.'!CB8*100/'Физ. лица в абс.вел.'!BP8-100</f>
        <v>15.346075162903475</v>
      </c>
      <c r="BP8" s="11">
        <f>'Физ. лица в абс.вел.'!CC8*100/'Физ. лица в абс.вел.'!BQ8-100</f>
        <v>16.701164781815109</v>
      </c>
      <c r="BQ8" s="11">
        <f>'Физ. лица в абс.вел.'!CD8*100/'Физ. лица в абс.вел.'!BR8-100</f>
        <v>20.028194260320774</v>
      </c>
      <c r="BR8" s="11">
        <f>'Физ. лица в абс.вел.'!CE8*100/'Физ. лица в абс.вел.'!BS8-100</f>
        <v>21.920892532210928</v>
      </c>
      <c r="BS8" s="11">
        <f>'Физ. лица в абс.вел.'!CF8*100/'Физ. лица в абс.вел.'!BT8-100</f>
        <v>22.812315248533352</v>
      </c>
      <c r="BT8" s="11">
        <f>'Физ. лица в абс.вел.'!CG8*100/'Физ. лица в абс.вел.'!BU8-100</f>
        <v>23.182079471150388</v>
      </c>
      <c r="BU8" s="11">
        <f>'Физ. лица в абс.вел.'!CH8*100/'Физ. лица в абс.вел.'!BV8-100</f>
        <v>23.358210975642777</v>
      </c>
      <c r="BV8" s="11">
        <f>'Физ. лица в абс.вел.'!CI8*100/'Физ. лица в абс.вел.'!BW8-100</f>
        <v>23.797882475598144</v>
      </c>
      <c r="BW8" s="11">
        <f>'Физ. лица в абс.вел.'!CJ8*100/'Физ. лица в абс.вел.'!BX8-100</f>
        <v>23.611814345991561</v>
      </c>
      <c r="BX8" s="11">
        <f>'Физ. лица в абс.вел.'!CK8*100/'Физ. лица в абс.вел.'!BY8-100</f>
        <v>23.419679187251134</v>
      </c>
      <c r="BY8" s="11">
        <f>'Физ. лица в абс.вел.'!CL8*100/'Физ. лица в абс.вел.'!BZ8-100</f>
        <v>23.005697397305909</v>
      </c>
      <c r="BZ8" s="11">
        <f>'Физ. лица в абс.вел.'!CM8*100/'Физ. лица в абс.вел.'!CA8-100</f>
        <v>23.2427539268771</v>
      </c>
      <c r="CA8" s="11">
        <f>'Физ. лица в абс.вел.'!CN8*100/'Физ. лица в абс.вел.'!CB8-100</f>
        <v>23.475411989785442</v>
      </c>
      <c r="CB8" s="11">
        <f>'Физ. лица в абс.вел.'!CO8*100/'Физ. лица в абс.вел.'!CC8-100</f>
        <v>20.867160605303255</v>
      </c>
      <c r="CC8" s="11">
        <f>'Физ. лица в абс.вел.'!CP8*100/'Физ. лица в абс.вел.'!CD8-100</f>
        <v>17.8389477859793</v>
      </c>
      <c r="CD8" s="11">
        <f>'Физ. лица в абс.вел.'!CQ8*100/'Физ. лица в абс.вел.'!CE8-100</f>
        <v>14.488154552375491</v>
      </c>
      <c r="CE8" s="11">
        <f>'Физ. лица в абс.вел.'!CR8*100/'Физ. лица в абс.вел.'!CF8-100</f>
        <v>12.62349473434746</v>
      </c>
      <c r="CF8" s="11">
        <f>'Физ. лица в абс.вел.'!CS8*100/'Физ. лица в абс.вел.'!CG8-100</f>
        <v>6.6177650095518601</v>
      </c>
      <c r="CG8" s="11">
        <f>'Физ. лица в абс.вел.'!CT8*100/'Физ. лица в абс.вел.'!CH8-100</f>
        <v>4.8620255757469408</v>
      </c>
      <c r="CH8" s="11">
        <f>'Физ. лица в абс.вел.'!CU8*100/'Физ. лица в абс.вел.'!CI8-100</f>
        <v>1.6240743429650024</v>
      </c>
      <c r="CI8" s="11">
        <f>'Физ. лица в абс.вел.'!CV8*100/'Физ. лица в абс.вел.'!CJ8-100</f>
        <v>0.11210440081634943</v>
      </c>
      <c r="CJ8" s="11">
        <f>'Физ. лица в абс.вел.'!CW8*100/'Физ. лица в абс.вел.'!CK8-100</f>
        <v>-1.6124249911754305</v>
      </c>
      <c r="CK8" s="11">
        <f>'Физ. лица в абс.вел.'!CX8*100/'Физ. лица в абс.вел.'!CL8-100</f>
        <v>-3.2776867309241453</v>
      </c>
      <c r="CL8" s="11">
        <f>'Физ. лица в абс.вел.'!CY8*100/'Физ. лица в абс.вел.'!CM8-100</f>
        <v>-5.1558801926058919</v>
      </c>
      <c r="CM8" s="11">
        <f>'Физ. лица в абс.вел.'!CZ8*100/'Физ. лица в абс.вел.'!CN8-100</f>
        <v>-7.1447096297971058</v>
      </c>
      <c r="CN8" s="11">
        <f>'Физ. лица в абс.вел.'!DA8*100/'Физ. лица в абс.вел.'!CO8-100</f>
        <v>-7.330576307363927</v>
      </c>
      <c r="CO8" s="11">
        <f>'Физ. лица в абс.вел.'!DB8*100/'Физ. лица в абс.вел.'!CP8-100</f>
        <v>-7.4249844886536209</v>
      </c>
      <c r="CP8" s="11">
        <f>'Физ. лица в абс.вел.'!DC8*100/'Физ. лица в абс.вел.'!CQ8-100</f>
        <v>-7.3132834720320261</v>
      </c>
      <c r="CQ8" s="11">
        <f>'Физ. лица в абс.вел.'!DD8*100/'Физ. лица в абс.вел.'!CR8-100</f>
        <v>-6.7290936470464402</v>
      </c>
      <c r="CR8" s="11">
        <f>'Физ. лица в абс.вел.'!DE8*100/'Физ. лица в абс.вел.'!CS8-100</f>
        <v>-2.4941527266758783</v>
      </c>
      <c r="CS8" s="11">
        <f>'Физ. лица в абс.вел.'!DF8*100/'Физ. лица в абс.вел.'!CT8-100</f>
        <v>-0.4255675396615004</v>
      </c>
    </row>
    <row r="9" spans="1:97" x14ac:dyDescent="0.25">
      <c r="A9" s="8" t="s">
        <v>7</v>
      </c>
      <c r="B9" s="11">
        <f>'Физ. лица в абс.вел.'!O9*100/'Физ. лица в абс.вел.'!C9-100</f>
        <v>17.576608109653392</v>
      </c>
      <c r="C9" s="11">
        <f>'Физ. лица в абс.вел.'!P9*100/'Физ. лица в абс.вел.'!D9-100</f>
        <v>18.417188892271525</v>
      </c>
      <c r="D9" s="11">
        <f>'Физ. лица в абс.вел.'!Q9*100/'Физ. лица в абс.вел.'!E9-100</f>
        <v>18.859896790330055</v>
      </c>
      <c r="E9" s="11">
        <f>'Физ. лица в абс.вел.'!R9*100/'Физ. лица в абс.вел.'!F9-100</f>
        <v>20.04461293811967</v>
      </c>
      <c r="F9" s="11">
        <f>'Физ. лица в абс.вел.'!S9*100/'Физ. лица в абс.вел.'!G9-100</f>
        <v>21.456361935387903</v>
      </c>
      <c r="G9" s="11">
        <f>'Физ. лица в абс.вел.'!T9*100/'Физ. лица в абс.вел.'!H9-100</f>
        <v>22.18538693605332</v>
      </c>
      <c r="H9" s="11">
        <f>'Физ. лица в абс.вел.'!U9*100/'Физ. лица в абс.вел.'!I9-100</f>
        <v>23.122255057045649</v>
      </c>
      <c r="I9" s="11">
        <f>'Физ. лица в абс.вел.'!V9*100/'Физ. лица в абс.вел.'!J9-100</f>
        <v>24.183465739641008</v>
      </c>
      <c r="J9" s="11">
        <f>'Физ. лица в абс.вел.'!W9*100/'Физ. лица в абс.вел.'!K9-100</f>
        <v>24.989519028127489</v>
      </c>
      <c r="K9" s="11">
        <f>'Физ. лица в абс.вел.'!X9*100/'Физ. лица в абс.вел.'!L9-100</f>
        <v>25.602493810886372</v>
      </c>
      <c r="L9" s="11">
        <f>'Физ. лица в абс.вел.'!Y9*100/'Физ. лица в абс.вел.'!M9-100</f>
        <v>26.15437516474428</v>
      </c>
      <c r="M9" s="11">
        <f>'Физ. лица в абс.вел.'!Z9*100/'Физ. лица в абс.вел.'!N9-100</f>
        <v>25.363777048715249</v>
      </c>
      <c r="N9" s="11">
        <f>'Физ. лица в абс.вел.'!AA9*100/'Физ. лица в абс.вел.'!O9-100</f>
        <v>25.258793261633073</v>
      </c>
      <c r="O9" s="11">
        <f>'Физ. лица в абс.вел.'!AB9*100/'Физ. лица в абс.вел.'!P9-100</f>
        <v>25.466532573471895</v>
      </c>
      <c r="P9" s="11">
        <f>'Физ. лица в абс.вел.'!AC9*100/'Физ. лица в абс.вел.'!Q9-100</f>
        <v>25.502395817889081</v>
      </c>
      <c r="Q9" s="11">
        <f>'Физ. лица в абс.вел.'!AD9*100/'Физ. лица в абс.вел.'!R9-100</f>
        <v>25.42285314186266</v>
      </c>
      <c r="R9" s="11">
        <f>'Физ. лица в абс.вел.'!AE9*100/'Физ. лица в абс.вел.'!S9-100</f>
        <v>24.676997468876877</v>
      </c>
      <c r="S9" s="11">
        <f>'Физ. лица в абс.вел.'!AF9*100/'Физ. лица в абс.вел.'!T9-100</f>
        <v>24.024498363333564</v>
      </c>
      <c r="T9" s="11">
        <f>'Физ. лица в абс.вел.'!AG9*100/'Физ. лица в абс.вел.'!U9-100</f>
        <v>22.821019095722392</v>
      </c>
      <c r="U9" s="11">
        <f>'Физ. лица в абс.вел.'!AH9*100/'Физ. лица в абс.вел.'!V9-100</f>
        <v>21.657021964374195</v>
      </c>
      <c r="V9" s="11">
        <f>'Физ. лица в абс.вел.'!AI9*100/'Физ. лица в абс.вел.'!W9-100</f>
        <v>21.146800719282155</v>
      </c>
      <c r="W9" s="11">
        <f>'Физ. лица в абс.вел.'!AJ9*100/'Физ. лица в абс.вел.'!X9-100</f>
        <v>19.468333389275728</v>
      </c>
      <c r="X9" s="11">
        <f>'Физ. лица в абс.вел.'!AK9*100/'Физ. лица в абс.вел.'!Y9-100</f>
        <v>18.527591977883517</v>
      </c>
      <c r="Y9" s="11">
        <f>'Физ. лица в абс.вел.'!AL9*100/'Физ. лица в абс.вел.'!Z9-100</f>
        <v>18.29011830529133</v>
      </c>
      <c r="Z9" s="11">
        <f>'Физ. лица в абс.вел.'!AM9*100/'Физ. лица в абс.вел.'!AA9-100</f>
        <v>18.117504201606735</v>
      </c>
      <c r="AA9" s="11">
        <f>'Физ. лица в абс.вел.'!AN9*100/'Физ. лица в абс.вел.'!AB9-100</f>
        <v>18.092399662863741</v>
      </c>
      <c r="AB9" s="11">
        <f>'Физ. лица в абс.вел.'!AO9*100/'Физ. лица в абс.вел.'!AC9-100</f>
        <v>17.873892652423137</v>
      </c>
      <c r="AC9" s="11">
        <f>'Физ. лица в абс.вел.'!AP9*100/'Физ. лица в абс.вел.'!AD9-100</f>
        <v>14.6001087001965</v>
      </c>
      <c r="AD9" s="11">
        <f>'Физ. лица в абс.вел.'!AQ9*100/'Физ. лица в абс.вел.'!AE9-100</f>
        <v>12.424207568562366</v>
      </c>
      <c r="AE9" s="11">
        <f>'Физ. лица в абс.вел.'!AR9*100/'Физ. лица в абс.вел.'!AF9-100</f>
        <v>11.736842105263165</v>
      </c>
      <c r="AF9" s="11">
        <f>'Физ. лица в абс.вел.'!AS9*100/'Физ. лица в абс.вел.'!AG9-100</f>
        <v>11.930540551354383</v>
      </c>
      <c r="AG9" s="11">
        <f>'Физ. лица в абс.вел.'!AT9*100/'Физ. лица в абс.вел.'!AH9-100</f>
        <v>12.127967984370329</v>
      </c>
      <c r="AH9" s="11">
        <f>'Физ. лица в абс.вел.'!AU9*100/'Физ. лица в абс.вел.'!AI9-100</f>
        <v>12.000929224097874</v>
      </c>
      <c r="AI9" s="11">
        <f>'Физ. лица в абс.вел.'!AV9*100/'Физ. лица в абс.вел.'!AJ9-100</f>
        <v>13.161052145823717</v>
      </c>
      <c r="AJ9" s="11">
        <f>'Физ. лица в абс.вел.'!AW9*100/'Физ. лица в абс.вел.'!AK9-100</f>
        <v>12.659332321699551</v>
      </c>
      <c r="AK9" s="11">
        <f>'Физ. лица в абс.вел.'!AX9*100/'Физ. лица в абс.вел.'!AL9-100</f>
        <v>12.115847666769184</v>
      </c>
      <c r="AL9" s="11">
        <f>'Физ. лица в абс.вел.'!AY9*100/'Физ. лица в абс.вел.'!AM9-100</f>
        <v>12.078637037478487</v>
      </c>
      <c r="AM9" s="11">
        <f>'Физ. лица в абс.вел.'!AZ9*100/'Физ. лица в абс.вел.'!AN9-100</f>
        <v>11.966830747043971</v>
      </c>
      <c r="AN9" s="11">
        <f>'Физ. лица в абс.вел.'!BA9*100/'Физ. лица в абс.вел.'!AO9-100</f>
        <v>12.241451783565978</v>
      </c>
      <c r="AO9" s="11">
        <f>'Физ. лица в абс.вел.'!BB9*100/'Физ. лица в абс.вел.'!AP9-100</f>
        <v>15.247052299789871</v>
      </c>
      <c r="AP9" s="11">
        <f>'Физ. лица в абс.вел.'!BC9*100/'Физ. лица в абс.вел.'!AQ9-100</f>
        <v>17.651787541290304</v>
      </c>
      <c r="AQ9" s="11">
        <f>'Физ. лица в абс.вел.'!BD9*100/'Физ. лица в абс.вел.'!AR9-100</f>
        <v>19.021703684916119</v>
      </c>
      <c r="AR9" s="11">
        <f>'Физ. лица в абс.вел.'!BE9*100/'Физ. лица в абс.вел.'!AS9-100</f>
        <v>19.42819966541316</v>
      </c>
      <c r="AS9" s="11">
        <f>'Физ. лица в абс.вел.'!BF9*100/'Физ. лица в абс.вел.'!AT9-100</f>
        <v>19.892786634160743</v>
      </c>
      <c r="AT9" s="11">
        <f>'Физ. лица в абс.вел.'!BG9*100/'Физ. лица в абс.вел.'!AU9-100</f>
        <v>20.054204289329221</v>
      </c>
      <c r="AU9" s="11">
        <f>'Физ. лица в абс.вел.'!BH9*100/'Физ. лица в абс.вел.'!AV9-100</f>
        <v>20.092841801919363</v>
      </c>
      <c r="AV9" s="11">
        <f>'Физ. лица в абс.вел.'!BI9*100/'Физ. лица в абс.вел.'!AW9-100</f>
        <v>19.973734720678863</v>
      </c>
      <c r="AW9" s="11">
        <f>'Физ. лица в абс.вел.'!BJ9*100/'Физ. лица в абс.вел.'!AX9-100</f>
        <v>21.001572274445522</v>
      </c>
      <c r="AX9" s="11">
        <f>'Физ. лица в абс.вел.'!BK9*100/'Физ. лица в абс.вел.'!AY9-100</f>
        <v>21.171012489116052</v>
      </c>
      <c r="AY9" s="11">
        <f>'Физ. лица в абс.вел.'!BL9*100/'Физ. лица в абс.вел.'!AZ9-100</f>
        <v>21.698987336781158</v>
      </c>
      <c r="AZ9" s="11">
        <f>'Физ. лица в абс.вел.'!BM9*100/'Физ. лица в абс.вел.'!BA9-100</f>
        <v>19.157632382661916</v>
      </c>
      <c r="BA9" s="11">
        <f>'Физ. лица в абс.вел.'!BN9*100/'Физ. лица в абс.вел.'!BB9-100</f>
        <v>15.562857305654219</v>
      </c>
      <c r="BB9" s="11">
        <f>'Физ. лица в абс.вел.'!BO9*100/'Физ. лица в абс.вел.'!BC9-100</f>
        <v>12.892726256289208</v>
      </c>
      <c r="BC9" s="11">
        <f>'Физ. лица в абс.вел.'!BP9*100/'Физ. лица в абс.вел.'!BD9-100</f>
        <v>10.924599985387587</v>
      </c>
      <c r="BD9" s="11">
        <f>'Физ. лица в абс.вел.'!BQ9*100/'Физ. лица в абс.вел.'!BE9-100</f>
        <v>9.9342109201491837</v>
      </c>
      <c r="BE9" s="11">
        <f>'Физ. лица в абс.вел.'!BR9*100/'Физ. лица в абс.вел.'!BF9-100</f>
        <v>8.7601891624230177</v>
      </c>
      <c r="BF9" s="11">
        <f>'Физ. лица в абс.вел.'!BS9*100/'Физ. лица в абс.вел.'!BG9-100</f>
        <v>8.549100458409157</v>
      </c>
      <c r="BG9" s="11">
        <f>'Физ. лица в абс.вел.'!BT9*100/'Физ. лица в абс.вел.'!BH9-100</f>
        <v>7.6153824386654918</v>
      </c>
      <c r="BH9" s="11">
        <f>'Физ. лица в абс.вел.'!BU9*100/'Физ. лица в абс.вел.'!BI9-100</f>
        <v>7.9430569823119583</v>
      </c>
      <c r="BI9" s="11">
        <f>'Физ. лица в абс.вел.'!BV9*100/'Физ. лица в абс.вел.'!BJ9-100</f>
        <v>7.5668353100550121</v>
      </c>
      <c r="BJ9" s="11">
        <f>'Физ. лица в абс.вел.'!BW9*100/'Физ. лица в абс.вел.'!BK9-100</f>
        <v>7.4381661300143236</v>
      </c>
      <c r="BK9" s="11">
        <f>'Физ. лица в абс.вел.'!BX9*100/'Физ. лица в абс.вел.'!BL9-100</f>
        <v>6.6330800840204489</v>
      </c>
      <c r="BL9" s="11">
        <f>'Физ. лица в абс.вел.'!BY9*100/'Физ. лица в абс.вел.'!BM9-100</f>
        <v>8.8418417387817527</v>
      </c>
      <c r="BM9" s="11">
        <f>'Физ. лица в абс.вел.'!BZ9*100/'Физ. лица в абс.вел.'!BN9-100</f>
        <v>12.121510943106799</v>
      </c>
      <c r="BN9" s="11">
        <f>'Физ. лица в абс.вел.'!CA9*100/'Физ. лица в абс.вел.'!BO9-100</f>
        <v>14.668273304501881</v>
      </c>
      <c r="BO9" s="11">
        <f>'Физ. лица в абс.вел.'!CB9*100/'Физ. лица в абс.вел.'!BP9-100</f>
        <v>16.740491912156187</v>
      </c>
      <c r="BP9" s="11">
        <f>'Физ. лица в абс.вел.'!CC9*100/'Физ. лица в абс.вел.'!BQ9-100</f>
        <v>17.737579229378582</v>
      </c>
      <c r="BQ9" s="11">
        <f>'Физ. лица в абс.вел.'!CD9*100/'Физ. лица в абс.вел.'!BR9-100</f>
        <v>19.751503265156572</v>
      </c>
      <c r="BR9" s="11">
        <f>'Физ. лица в абс.вел.'!CE9*100/'Физ. лица в абс.вел.'!BS9-100</f>
        <v>21.1816074147563</v>
      </c>
      <c r="BS9" s="11">
        <f>'Физ. лица в абс.вел.'!CF9*100/'Физ. лица в абс.вел.'!BT9-100</f>
        <v>22.419550778065855</v>
      </c>
      <c r="BT9" s="11">
        <f>'Физ. лица в абс.вел.'!CG9*100/'Физ. лица в абс.вел.'!BU9-100</f>
        <v>22.667491796373241</v>
      </c>
      <c r="BU9" s="11">
        <f>'Физ. лица в абс.вел.'!CH9*100/'Физ. лица в абс.вел.'!BV9-100</f>
        <v>21.328261540043172</v>
      </c>
      <c r="BV9" s="11">
        <f>'Физ. лица в абс.вел.'!CI9*100/'Физ. лица в абс.вел.'!BW9-100</f>
        <v>21.460919111828161</v>
      </c>
      <c r="BW9" s="11">
        <f>'Физ. лица в абс.вел.'!CJ9*100/'Физ. лица в абс.вел.'!BX9-100</f>
        <v>21.408569099186238</v>
      </c>
      <c r="BX9" s="11">
        <f>'Физ. лица в абс.вел.'!CK9*100/'Физ. лица в абс.вел.'!BY9-100</f>
        <v>21.187394204918846</v>
      </c>
      <c r="BY9" s="11">
        <f>'Физ. лица в абс.вел.'!CL9*100/'Физ. лица в абс.вел.'!BZ9-100</f>
        <v>20.487049315697661</v>
      </c>
      <c r="BZ9" s="11">
        <f>'Физ. лица в абс.вел.'!CM9*100/'Физ. лица в абс.вел.'!CA9-100</f>
        <v>20.367553561574823</v>
      </c>
      <c r="CA9" s="11">
        <f>'Физ. лица в абс.вел.'!CN9*100/'Физ. лица в абс.вел.'!CB9-100</f>
        <v>20.445163292365265</v>
      </c>
      <c r="CB9" s="11">
        <f>'Физ. лица в абс.вел.'!CO9*100/'Физ. лица в абс.вел.'!CC9-100</f>
        <v>18.178875024281055</v>
      </c>
      <c r="CC9" s="11">
        <f>'Физ. лица в абс.вел.'!CP9*100/'Физ. лица в абс.вел.'!CD9-100</f>
        <v>16.004211397770121</v>
      </c>
      <c r="CD9" s="11">
        <f>'Физ. лица в абс.вел.'!CQ9*100/'Физ. лица в абс.вел.'!CE9-100</f>
        <v>13.272391359548891</v>
      </c>
      <c r="CE9" s="11">
        <f>'Физ. лица в абс.вел.'!CR9*100/'Физ. лица в абс.вел.'!CF9-100</f>
        <v>11.051541785876921</v>
      </c>
      <c r="CF9" s="11">
        <f>'Физ. лица в абс.вел.'!CS9*100/'Физ. лица в абс.вел.'!CG9-100</f>
        <v>5.9542735531899496</v>
      </c>
      <c r="CG9" s="11">
        <f>'Физ. лица в абс.вел.'!CT9*100/'Физ. лица в абс.вел.'!CH9-100</f>
        <v>4.260439262472886</v>
      </c>
      <c r="CH9" s="11">
        <f>'Физ. лица в абс.вел.'!CU9*100/'Физ. лица в абс.вел.'!CI9-100</f>
        <v>0.22909074095090887</v>
      </c>
      <c r="CI9" s="11">
        <f>'Физ. лица в абс.вел.'!CV9*100/'Физ. лица в абс.вел.'!CJ9-100</f>
        <v>-0.97182945852831892</v>
      </c>
      <c r="CJ9" s="11">
        <f>'Физ. лица в абс.вел.'!CW9*100/'Физ. лица в абс.вел.'!CK9-100</f>
        <v>-2.5166689261637458</v>
      </c>
      <c r="CK9" s="11">
        <f>'Физ. лица в абс.вел.'!CX9*100/'Физ. лица в абс.вел.'!CL9-100</f>
        <v>-3.6372115657569282</v>
      </c>
      <c r="CL9" s="11">
        <f>'Физ. лица в абс.вел.'!CY9*100/'Физ. лица в абс.вел.'!CM9-100</f>
        <v>-4.9555116164112718</v>
      </c>
      <c r="CM9" s="11">
        <f>'Физ. лица в абс.вел.'!CZ9*100/'Физ. лица в абс.вел.'!CN9-100</f>
        <v>-7.0507865870320501</v>
      </c>
      <c r="CN9" s="11">
        <f>'Физ. лица в абс.вел.'!DA9*100/'Физ. лица в абс.вел.'!CO9-100</f>
        <v>-7.3030322004977961</v>
      </c>
      <c r="CO9" s="11">
        <f>'Физ. лица в абс.вел.'!DB9*100/'Физ. лица в абс.вел.'!CP9-100</f>
        <v>-7.3065346903313895</v>
      </c>
      <c r="CP9" s="11">
        <f>'Физ. лица в абс.вел.'!DC9*100/'Физ. лица в абс.вел.'!CQ9-100</f>
        <v>-7.1688632937811576</v>
      </c>
      <c r="CQ9" s="11">
        <f>'Физ. лица в абс.вел.'!DD9*100/'Физ. лица в абс.вел.'!CR9-100</f>
        <v>-6.3572500657619884</v>
      </c>
      <c r="CR9" s="11">
        <f>'Физ. лица в абс.вел.'!DE9*100/'Физ. лица в абс.вел.'!CS9-100</f>
        <v>-2.7448124644894847</v>
      </c>
      <c r="CS9" s="11">
        <f>'Физ. лица в абс.вел.'!DF9*100/'Физ. лица в абс.вел.'!CT9-100</f>
        <v>-1.2166379506518012</v>
      </c>
    </row>
    <row r="10" spans="1:97" x14ac:dyDescent="0.25">
      <c r="A10" s="8" t="s">
        <v>8</v>
      </c>
      <c r="B10" s="11">
        <f>'Физ. лица в абс.вел.'!O10*100/'Физ. лица в абс.вел.'!C10-100</f>
        <v>11.86531681193236</v>
      </c>
      <c r="C10" s="11">
        <f>'Физ. лица в абс.вел.'!P10*100/'Физ. лица в абс.вел.'!D10-100</f>
        <v>12.54800135595876</v>
      </c>
      <c r="D10" s="11">
        <f>'Физ. лица в абс.вел.'!Q10*100/'Физ. лица в абс.вел.'!E10-100</f>
        <v>13.292202410003526</v>
      </c>
      <c r="E10" s="11">
        <f>'Физ. лица в абс.вел.'!R10*100/'Физ. лица в абс.вел.'!F10-100</f>
        <v>13.394234266003366</v>
      </c>
      <c r="F10" s="11">
        <f>'Физ. лица в абс.вел.'!S10*100/'Физ. лица в абс.вел.'!G10-100</f>
        <v>14.966953626148609</v>
      </c>
      <c r="G10" s="11">
        <f>'Физ. лица в абс.вел.'!T10*100/'Физ. лица в абс.вел.'!H10-100</f>
        <v>16.041385239354582</v>
      </c>
      <c r="H10" s="11">
        <f>'Физ. лица в абс.вел.'!U10*100/'Физ. лица в абс.вел.'!I10-100</f>
        <v>16.576233666624532</v>
      </c>
      <c r="I10" s="11">
        <f>'Физ. лица в абс.вел.'!V10*100/'Физ. лица в абс.вел.'!J10-100</f>
        <v>17.202171642671189</v>
      </c>
      <c r="J10" s="11">
        <f>'Физ. лица в абс.вел.'!W10*100/'Физ. лица в абс.вел.'!K10-100</f>
        <v>16.922617708797503</v>
      </c>
      <c r="K10" s="11">
        <f>'Физ. лица в абс.вел.'!X10*100/'Физ. лица в абс.вел.'!L10-100</f>
        <v>17.90343683225521</v>
      </c>
      <c r="L10" s="11">
        <f>'Физ. лица в абс.вел.'!Y10*100/'Физ. лица в абс.вел.'!M10-100</f>
        <v>19.020054971115528</v>
      </c>
      <c r="M10" s="11">
        <f>'Физ. лица в абс.вел.'!Z10*100/'Физ. лица в абс.вел.'!N10-100</f>
        <v>18.10345748427487</v>
      </c>
      <c r="N10" s="11">
        <f>'Физ. лица в абс.вел.'!AA10*100/'Физ. лица в абс.вел.'!O10-100</f>
        <v>18.025452575485588</v>
      </c>
      <c r="O10" s="11">
        <f>'Физ. лица в абс.вел.'!AB10*100/'Физ. лица в абс.вел.'!P10-100</f>
        <v>18.717305249676116</v>
      </c>
      <c r="P10" s="11">
        <f>'Физ. лица в абс.вел.'!AC10*100/'Физ. лица в абс.вел.'!Q10-100</f>
        <v>19.248569094133813</v>
      </c>
      <c r="Q10" s="11">
        <f>'Физ. лица в абс.вел.'!AD10*100/'Физ. лица в абс.вел.'!R10-100</f>
        <v>20.60777571941648</v>
      </c>
      <c r="R10" s="11">
        <f>'Физ. лица в абс.вел.'!AE10*100/'Физ. лица в абс.вел.'!S10-100</f>
        <v>20.706471222698724</v>
      </c>
      <c r="S10" s="11">
        <f>'Физ. лица в абс.вел.'!AF10*100/'Физ. лица в абс.вел.'!T10-100</f>
        <v>20.196250881040271</v>
      </c>
      <c r="T10" s="11">
        <f>'Физ. лица в абс.вел.'!AG10*100/'Физ. лица в абс.вел.'!U10-100</f>
        <v>19.564704256714364</v>
      </c>
      <c r="U10" s="11">
        <f>'Физ. лица в абс.вел.'!AH10*100/'Физ. лица в абс.вел.'!V10-100</f>
        <v>18.980054899649687</v>
      </c>
      <c r="V10" s="11">
        <f>'Физ. лица в абс.вел.'!AI10*100/'Физ. лица в абс.вел.'!W10-100</f>
        <v>19.765623527410213</v>
      </c>
      <c r="W10" s="11">
        <f>'Физ. лица в абс.вел.'!AJ10*100/'Физ. лица в абс.вел.'!X10-100</f>
        <v>18.529754976519172</v>
      </c>
      <c r="X10" s="11">
        <f>'Физ. лица в абс.вел.'!AK10*100/'Физ. лица в абс.вел.'!Y10-100</f>
        <v>17.472010902328918</v>
      </c>
      <c r="Y10" s="11">
        <f>'Физ. лица в абс.вел.'!AL10*100/'Физ. лица в абс.вел.'!Z10-100</f>
        <v>17.511336367714563</v>
      </c>
      <c r="Z10" s="11">
        <f>'Физ. лица в абс.вел.'!AM10*100/'Физ. лица в абс.вел.'!AA10-100</f>
        <v>17.416466016136525</v>
      </c>
      <c r="AA10" s="11">
        <f>'Физ. лица в абс.вел.'!AN10*100/'Физ. лица в абс.вел.'!AB10-100</f>
        <v>17.117643377214023</v>
      </c>
      <c r="AB10" s="11">
        <f>'Физ. лица в абс.вел.'!AO10*100/'Физ. лица в абс.вел.'!AC10-100</f>
        <v>16.569344561230977</v>
      </c>
      <c r="AC10" s="11">
        <f>'Физ. лица в абс.вел.'!AP10*100/'Физ. лица в абс.вел.'!AD10-100</f>
        <v>13.247357548286161</v>
      </c>
      <c r="AD10" s="11">
        <f>'Физ. лица в абс.вел.'!AQ10*100/'Физ. лица в абс.вел.'!AE10-100</f>
        <v>11.388117603040513</v>
      </c>
      <c r="AE10" s="11">
        <f>'Физ. лица в абс.вел.'!AR10*100/'Физ. лица в абс.вел.'!AF10-100</f>
        <v>10.914035939776596</v>
      </c>
      <c r="AF10" s="11">
        <f>'Физ. лица в абс.вел.'!AS10*100/'Физ. лица в абс.вел.'!AG10-100</f>
        <v>11.186043383864586</v>
      </c>
      <c r="AG10" s="11">
        <f>'Физ. лица в абс.вел.'!AT10*100/'Физ. лица в абс.вел.'!AH10-100</f>
        <v>11.27998638915669</v>
      </c>
      <c r="AH10" s="11">
        <f>'Физ. лица в абс.вел.'!AU10*100/'Физ. лица в абс.вел.'!AI10-100</f>
        <v>11.429847081147443</v>
      </c>
      <c r="AI10" s="11">
        <f>'Физ. лица в абс.вел.'!AV10*100/'Физ. лица в абс.вел.'!AJ10-100</f>
        <v>12.492155487467244</v>
      </c>
      <c r="AJ10" s="11">
        <f>'Физ. лица в абс.вел.'!AW10*100/'Физ. лица в абс.вел.'!AK10-100</f>
        <v>12.368349000638858</v>
      </c>
      <c r="AK10" s="11">
        <f>'Физ. лица в абс.вел.'!AX10*100/'Физ. лица в абс.вел.'!AL10-100</f>
        <v>12.053822054003149</v>
      </c>
      <c r="AL10" s="11">
        <f>'Физ. лица в абс.вел.'!AY10*100/'Физ. лица в абс.вел.'!AM10-100</f>
        <v>11.994531587278743</v>
      </c>
      <c r="AM10" s="11">
        <f>'Физ. лица в абс.вел.'!AZ10*100/'Физ. лица в абс.вел.'!AN10-100</f>
        <v>12.481741422922084</v>
      </c>
      <c r="AN10" s="11">
        <f>'Физ. лица в абс.вел.'!BA10*100/'Физ. лица в абс.вел.'!AO10-100</f>
        <v>12.516258304917912</v>
      </c>
      <c r="AO10" s="11">
        <f>'Физ. лица в абс.вел.'!BB10*100/'Физ. лица в абс.вел.'!AP10-100</f>
        <v>16.096982147917259</v>
      </c>
      <c r="AP10" s="11">
        <f>'Физ. лица в абс.вел.'!BC10*100/'Физ. лица в абс.вел.'!AQ10-100</f>
        <v>18.2006223039389</v>
      </c>
      <c r="AQ10" s="11">
        <f>'Физ. лица в абс.вел.'!BD10*100/'Физ. лица в абс.вел.'!AR10-100</f>
        <v>19.564570087401265</v>
      </c>
      <c r="AR10" s="11">
        <f>'Физ. лица в абс.вел.'!BE10*100/'Физ. лица в абс.вел.'!AS10-100</f>
        <v>20.321761219305671</v>
      </c>
      <c r="AS10" s="11">
        <f>'Физ. лица в абс.вел.'!BF10*100/'Физ. лица в абс.вел.'!AT10-100</f>
        <v>21.015526789657869</v>
      </c>
      <c r="AT10" s="11">
        <f>'Физ. лица в абс.вел.'!BG10*100/'Физ. лица в абс.вел.'!AU10-100</f>
        <v>21.256135430231396</v>
      </c>
      <c r="AU10" s="11">
        <f>'Физ. лица в абс.вел.'!BH10*100/'Физ. лица в абс.вел.'!AV10-100</f>
        <v>20.874216519541889</v>
      </c>
      <c r="AV10" s="11">
        <f>'Физ. лица в абс.вел.'!BI10*100/'Физ. лица в абс.вел.'!AW10-100</f>
        <v>20.199476941570154</v>
      </c>
      <c r="AW10" s="11">
        <f>'Физ. лица в абс.вел.'!BJ10*100/'Физ. лица в абс.вел.'!AX10-100</f>
        <v>21.769696969696966</v>
      </c>
      <c r="AX10" s="11">
        <f>'Физ. лица в абс.вел.'!BK10*100/'Физ. лица в абс.вел.'!AY10-100</f>
        <v>22.044651461612588</v>
      </c>
      <c r="AY10" s="11">
        <f>'Физ. лица в абс.вел.'!BL10*100/'Физ. лица в абс.вел.'!AZ10-100</f>
        <v>23.792857708448807</v>
      </c>
      <c r="AZ10" s="11">
        <f>'Физ. лица в абс.вел.'!BM10*100/'Физ. лица в абс.вел.'!BA10-100</f>
        <v>21.49496211825354</v>
      </c>
      <c r="BA10" s="11">
        <f>'Физ. лица в абс.вел.'!BN10*100/'Физ. лица в абс.вел.'!BB10-100</f>
        <v>17.0426982746785</v>
      </c>
      <c r="BB10" s="11">
        <f>'Физ. лица в абс.вел.'!BO10*100/'Физ. лица в абс.вел.'!BC10-100</f>
        <v>14.173110575988275</v>
      </c>
      <c r="BC10" s="11">
        <f>'Физ. лица в абс.вел.'!BP10*100/'Физ. лица в абс.вел.'!BD10-100</f>
        <v>11.379517454550779</v>
      </c>
      <c r="BD10" s="11">
        <f>'Физ. лица в абс.вел.'!BQ10*100/'Физ. лица в абс.вел.'!BE10-100</f>
        <v>9.9584943055336197</v>
      </c>
      <c r="BE10" s="11">
        <f>'Физ. лица в абс.вел.'!BR10*100/'Физ. лица в абс.вел.'!BF10-100</f>
        <v>7.9804034420315304</v>
      </c>
      <c r="BF10" s="11">
        <f>'Физ. лица в абс.вел.'!BS10*100/'Физ. лица в абс.вел.'!BG10-100</f>
        <v>7.6139336362384711</v>
      </c>
      <c r="BG10" s="11">
        <f>'Физ. лица в абс.вел.'!BT10*100/'Физ. лица в абс.вел.'!BH10-100</f>
        <v>7.3980561437802095</v>
      </c>
      <c r="BH10" s="11">
        <f>'Физ. лица в абс.вел.'!BU10*100/'Физ. лица в абс.вел.'!BI10-100</f>
        <v>7.7869074004000254</v>
      </c>
      <c r="BI10" s="11">
        <f>'Физ. лица в абс.вел.'!BV10*100/'Физ. лица в абс.вел.'!BJ10-100</f>
        <v>6.9546751609263993</v>
      </c>
      <c r="BJ10" s="11">
        <f>'Физ. лица в абс.вел.'!BW10*100/'Физ. лица в абс.вел.'!BK10-100</f>
        <v>6.3538856353227544</v>
      </c>
      <c r="BK10" s="11">
        <f>'Физ. лица в абс.вел.'!BX10*100/'Физ. лица в абс.вел.'!BL10-100</f>
        <v>4.5158566695237283</v>
      </c>
      <c r="BL10" s="11">
        <f>'Физ. лица в абс.вел.'!BY10*100/'Физ. лица в абс.вел.'!BM10-100</f>
        <v>6.8415300546448066</v>
      </c>
      <c r="BM10" s="11">
        <f>'Физ. лица в абс.вел.'!BZ10*100/'Физ. лица в абс.вел.'!BN10-100</f>
        <v>10.606712284131632</v>
      </c>
      <c r="BN10" s="11">
        <f>'Физ. лица в абс.вел.'!CA10*100/'Физ. лица в абс.вел.'!BO10-100</f>
        <v>13.452544704264099</v>
      </c>
      <c r="BO10" s="11">
        <f>'Физ. лица в абс.вел.'!CB10*100/'Физ. лица в абс.вел.'!BP10-100</f>
        <v>16.845760281990238</v>
      </c>
      <c r="BP10" s="11">
        <f>'Физ. лица в абс.вел.'!CC10*100/'Физ. лица в абс.вел.'!BQ10-100</f>
        <v>17.693925264161535</v>
      </c>
      <c r="BQ10" s="11">
        <f>'Физ. лица в абс.вел.'!CD10*100/'Физ. лица в абс.вел.'!BR10-100</f>
        <v>21.052494734926285</v>
      </c>
      <c r="BR10" s="11">
        <f>'Физ. лица в абс.вел.'!CE10*100/'Физ. лица в абс.вел.'!BS10-100</f>
        <v>22.874872057318328</v>
      </c>
      <c r="BS10" s="11">
        <f>'Физ. лица в абс.вел.'!CF10*100/'Физ. лица в абс.вел.'!BT10-100</f>
        <v>24.157587401097089</v>
      </c>
      <c r="BT10" s="11">
        <f>'Физ. лица в абс.вел.'!CG10*100/'Физ. лица в абс.вел.'!BU10-100</f>
        <v>24.896562100353563</v>
      </c>
      <c r="BU10" s="11">
        <f>'Физ. лица в абс.вел.'!CH10*100/'Физ. лица в абс.вел.'!BV10-100</f>
        <v>24.332071725507234</v>
      </c>
      <c r="BV10" s="11">
        <f>'Физ. лица в абс.вел.'!CI10*100/'Физ. лица в абс.вел.'!BW10-100</f>
        <v>24.958855629663546</v>
      </c>
      <c r="BW10" s="11">
        <f>'Физ. лица в абс.вел.'!CJ10*100/'Физ. лица в абс.вел.'!BX10-100</f>
        <v>23.702860500128523</v>
      </c>
      <c r="BX10" s="11">
        <f>'Физ. лица в абс.вел.'!CK10*100/'Физ. лица в абс.вел.'!BY10-100</f>
        <v>23.662992201790701</v>
      </c>
      <c r="BY10" s="11">
        <f>'Физ. лица в абс.вел.'!CL10*100/'Физ. лица в абс.вел.'!BZ10-100</f>
        <v>23.137291870426452</v>
      </c>
      <c r="BZ10" s="11">
        <f>'Физ. лица в абс.вел.'!CM10*100/'Физ. лица в абс.вел.'!CA10-100</f>
        <v>22.61327421366218</v>
      </c>
      <c r="CA10" s="11">
        <f>'Физ. лица в абс.вел.'!CN10*100/'Физ. лица в абс.вел.'!CB10-100</f>
        <v>22.242483593917086</v>
      </c>
      <c r="CB10" s="11">
        <f>'Физ. лица в абс.вел.'!CO10*100/'Физ. лица в абс.вел.'!CC10-100</f>
        <v>20.139829097769393</v>
      </c>
      <c r="CC10" s="11">
        <f>'Физ. лица в абс.вел.'!CP10*100/'Физ. лица в абс.вел.'!CD10-100</f>
        <v>17.671506508011518</v>
      </c>
      <c r="CD10" s="11">
        <f>'Физ. лица в абс.вел.'!CQ10*100/'Физ. лица в абс.вел.'!CE10-100</f>
        <v>14.622184737450411</v>
      </c>
      <c r="CE10" s="11">
        <f>'Физ. лица в абс.вел.'!CR10*100/'Физ. лица в абс.вел.'!CF10-100</f>
        <v>12.227300953874035</v>
      </c>
      <c r="CF10" s="11">
        <f>'Физ. лица в абс.вел.'!CS10*100/'Физ. лица в абс.вел.'!CG10-100</f>
        <v>7.6574813030166098</v>
      </c>
      <c r="CG10" s="11">
        <f>'Физ. лица в абс.вел.'!CT10*100/'Физ. лица в абс.вел.'!CH10-100</f>
        <v>6.4405697004780791</v>
      </c>
      <c r="CH10" s="11">
        <f>'Физ. лица в абс.вел.'!CU10*100/'Физ. лица в абс.вел.'!CI10-100</f>
        <v>2.8499846508818365</v>
      </c>
      <c r="CI10" s="11">
        <f>'Физ. лица в абс.вел.'!CV10*100/'Физ. лица в абс.вел.'!CJ10-100</f>
        <v>2.2381857041082895</v>
      </c>
      <c r="CJ10" s="11">
        <f>'Физ. лица в абс.вел.'!CW10*100/'Физ. лица в абс.вел.'!CK10-100</f>
        <v>0.92741268404714106</v>
      </c>
      <c r="CK10" s="11">
        <f>'Физ. лица в абс.вел.'!CX10*100/'Физ. лица в абс.вел.'!CL10-100</f>
        <v>-0.63541885969110012</v>
      </c>
      <c r="CL10" s="11">
        <f>'Физ. лица в абс.вел.'!CY10*100/'Физ. лица в абс.вел.'!CM10-100</f>
        <v>-1.7883376652729055</v>
      </c>
      <c r="CM10" s="11">
        <f>'Физ. лица в абс.вел.'!CZ10*100/'Физ. лица в абс.вел.'!CN10-100</f>
        <v>-1.7477140673486815</v>
      </c>
      <c r="CN10" s="11">
        <f>'Физ. лица в абс.вел.'!DA10*100/'Физ. лица в абс.вел.'!CO10-100</f>
        <v>-2.6981839679284718</v>
      </c>
      <c r="CO10" s="11">
        <f>'Физ. лица в абс.вел.'!DB10*100/'Физ. лица в абс.вел.'!CP10-100</f>
        <v>-3.0090078579186041</v>
      </c>
      <c r="CP10" s="11">
        <f>'Физ. лица в абс.вел.'!DC10*100/'Физ. лица в абс.вел.'!CQ10-100</f>
        <v>-3.0613542631856205</v>
      </c>
      <c r="CQ10" s="11">
        <f>'Физ. лица в абс.вел.'!DD10*100/'Физ. лица в абс.вел.'!CR10-100</f>
        <v>-2.753941329076028</v>
      </c>
      <c r="CR10" s="11">
        <f>'Физ. лица в абс.вел.'!DE10*100/'Физ. лица в абс.вел.'!CS10-100</f>
        <v>8.3921561314028281E-2</v>
      </c>
      <c r="CS10" s="11">
        <f>'Физ. лица в абс.вел.'!DF10*100/'Физ. лица в абс.вел.'!CT10-100</f>
        <v>1.0933368340115948</v>
      </c>
    </row>
    <row r="11" spans="1:97" x14ac:dyDescent="0.25">
      <c r="A11" s="8" t="s">
        <v>9</v>
      </c>
      <c r="B11" s="11">
        <f>'Физ. лица в абс.вел.'!O11*100/'Физ. лица в абс.вел.'!C11-100</f>
        <v>12.682504583655714</v>
      </c>
      <c r="C11" s="11">
        <f>'Физ. лица в абс.вел.'!P11*100/'Физ. лица в абс.вел.'!D11-100</f>
        <v>13.455619981960908</v>
      </c>
      <c r="D11" s="11">
        <f>'Физ. лица в абс.вел.'!Q11*100/'Физ. лица в абс.вел.'!E11-100</f>
        <v>13.768791345285479</v>
      </c>
      <c r="E11" s="11">
        <f>'Физ. лица в абс.вел.'!R11*100/'Физ. лица в абс.вел.'!F11-100</f>
        <v>14.379578835226738</v>
      </c>
      <c r="F11" s="11">
        <f>'Физ. лица в абс.вел.'!S11*100/'Физ. лица в абс.вел.'!G11-100</f>
        <v>16.063639102209166</v>
      </c>
      <c r="G11" s="11">
        <f>'Физ. лица в абс.вел.'!T11*100/'Физ. лица в абс.вел.'!H11-100</f>
        <v>16.859692991836653</v>
      </c>
      <c r="H11" s="11">
        <f>'Физ. лица в абс.вел.'!U11*100/'Физ. лица в абс.вел.'!I11-100</f>
        <v>17.74803562957176</v>
      </c>
      <c r="I11" s="11">
        <f>'Физ. лица в абс.вел.'!V11*100/'Физ. лица в абс.вел.'!J11-100</f>
        <v>18.564738981492724</v>
      </c>
      <c r="J11" s="11">
        <f>'Физ. лица в абс.вел.'!W11*100/'Физ. лица в абс.вел.'!K11-100</f>
        <v>19.489458460485594</v>
      </c>
      <c r="K11" s="11">
        <f>'Физ. лица в абс.вел.'!X11*100/'Физ. лица в абс.вел.'!L11-100</f>
        <v>20.032332760968941</v>
      </c>
      <c r="L11" s="11">
        <f>'Физ. лица в абс.вел.'!Y11*100/'Физ. лица в абс.вел.'!M11-100</f>
        <v>20.753954829019705</v>
      </c>
      <c r="M11" s="11">
        <f>'Физ. лица в абс.вел.'!Z11*100/'Физ. лица в абс.вел.'!N11-100</f>
        <v>20.101433447316836</v>
      </c>
      <c r="N11" s="11">
        <f>'Физ. лица в абс.вел.'!AA11*100/'Физ. лица в абс.вел.'!O11-100</f>
        <v>19.78520295799008</v>
      </c>
      <c r="O11" s="11">
        <f>'Физ. лица в абс.вел.'!AB11*100/'Физ. лица в абс.вел.'!P11-100</f>
        <v>20.234210314111834</v>
      </c>
      <c r="P11" s="11">
        <f>'Физ. лица в абс.вел.'!AC11*100/'Физ. лица в абс.вел.'!Q11-100</f>
        <v>20.235631573741486</v>
      </c>
      <c r="Q11" s="11">
        <f>'Физ. лица в абс.вел.'!AD11*100/'Физ. лица в абс.вел.'!R11-100</f>
        <v>20.844571184316393</v>
      </c>
      <c r="R11" s="11">
        <f>'Физ. лица в абс.вел.'!AE11*100/'Физ. лица в абс.вел.'!S11-100</f>
        <v>20.35722571064062</v>
      </c>
      <c r="S11" s="11">
        <f>'Физ. лица в абс.вел.'!AF11*100/'Физ. лица в абс.вел.'!T11-100</f>
        <v>19.471911212347536</v>
      </c>
      <c r="T11" s="11">
        <f>'Физ. лица в абс.вел.'!AG11*100/'Физ. лица в абс.вел.'!U11-100</f>
        <v>18.675951548463104</v>
      </c>
      <c r="U11" s="11">
        <f>'Физ. лица в абс.вел.'!AH11*100/'Физ. лица в абс.вел.'!V11-100</f>
        <v>17.99611119409289</v>
      </c>
      <c r="V11" s="11">
        <f>'Физ. лица в абс.вел.'!AI11*100/'Физ. лица в абс.вел.'!W11-100</f>
        <v>17.565707649514394</v>
      </c>
      <c r="W11" s="11">
        <f>'Физ. лица в абс.вел.'!AJ11*100/'Физ. лица в абс.вел.'!X11-100</f>
        <v>16.136327082407746</v>
      </c>
      <c r="X11" s="11">
        <f>'Физ. лица в абс.вел.'!AK11*100/'Физ. лица в абс.вел.'!Y11-100</f>
        <v>15.365913505104601</v>
      </c>
      <c r="Y11" s="11">
        <f>'Физ. лица в абс.вел.'!AL11*100/'Физ. лица в абс.вел.'!Z11-100</f>
        <v>15.108639252684924</v>
      </c>
      <c r="Z11" s="11">
        <f>'Физ. лица в абс.вел.'!AM11*100/'Физ. лица в абс.вел.'!AA11-100</f>
        <v>14.634039380783236</v>
      </c>
      <c r="AA11" s="11">
        <f>'Физ. лица в абс.вел.'!AN11*100/'Физ. лица в абс.вел.'!AB11-100</f>
        <v>14.612307725661509</v>
      </c>
      <c r="AB11" s="11">
        <f>'Физ. лица в абс.вел.'!AO11*100/'Физ. лица в абс.вел.'!AC11-100</f>
        <v>14.959012007448464</v>
      </c>
      <c r="AC11" s="11">
        <f>'Физ. лица в абс.вел.'!AP11*100/'Физ. лица в абс.вел.'!AD11-100</f>
        <v>11.783175293240504</v>
      </c>
      <c r="AD11" s="11">
        <f>'Физ. лица в абс.вел.'!AQ11*100/'Физ. лица в абс.вел.'!AE11-100</f>
        <v>9.9885248782706668</v>
      </c>
      <c r="AE11" s="11">
        <f>'Физ. лица в абс.вел.'!AR11*100/'Физ. лица в абс.вел.'!AF11-100</f>
        <v>9.9301959018239074</v>
      </c>
      <c r="AF11" s="11">
        <f>'Физ. лица в абс.вел.'!AS11*100/'Физ. лица в абс.вел.'!AG11-100</f>
        <v>10.251511291724796</v>
      </c>
      <c r="AG11" s="11">
        <f>'Физ. лица в абс.вел.'!AT11*100/'Физ. лица в абс.вел.'!AH11-100</f>
        <v>10.463335057494135</v>
      </c>
      <c r="AH11" s="11">
        <f>'Физ. лица в абс.вел.'!AU11*100/'Физ. лица в абс.вел.'!AI11-100</f>
        <v>10.835491211550533</v>
      </c>
      <c r="AI11" s="11">
        <f>'Физ. лица в абс.вел.'!AV11*100/'Физ. лица в абс.вел.'!AJ11-100</f>
        <v>12.702689462597363</v>
      </c>
      <c r="AJ11" s="11">
        <f>'Физ. лица в абс.вел.'!AW11*100/'Физ. лица в абс.вел.'!AK11-100</f>
        <v>11.559663246819923</v>
      </c>
      <c r="AK11" s="11">
        <f>'Физ. лица в абс.вел.'!AX11*100/'Физ. лица в абс.вел.'!AL11-100</f>
        <v>11.453473271060403</v>
      </c>
      <c r="AL11" s="11">
        <f>'Физ. лица в абс.вел.'!AY11*100/'Физ. лица в абс.вел.'!AM11-100</f>
        <v>11.565608263198158</v>
      </c>
      <c r="AM11" s="11">
        <f>'Физ. лица в абс.вел.'!AZ11*100/'Физ. лица в абс.вел.'!AN11-100</f>
        <v>11.399684103999775</v>
      </c>
      <c r="AN11" s="11">
        <f>'Физ. лица в абс.вел.'!BA11*100/'Физ. лица в абс.вел.'!AO11-100</f>
        <v>11.719419102587977</v>
      </c>
      <c r="AO11" s="11">
        <f>'Физ. лица в абс.вел.'!BB11*100/'Физ. лица в абс.вел.'!AP11-100</f>
        <v>14.85955847815876</v>
      </c>
      <c r="AP11" s="11">
        <f>'Физ. лица в абс.вел.'!BC11*100/'Физ. лица в абс.вел.'!AQ11-100</f>
        <v>17.099809197973556</v>
      </c>
      <c r="AQ11" s="11">
        <f>'Физ. лица в абс.вел.'!BD11*100/'Физ. лица в абс.вел.'!AR11-100</f>
        <v>18.503035268705077</v>
      </c>
      <c r="AR11" s="11">
        <f>'Физ. лица в абс.вел.'!BE11*100/'Физ. лица в абс.вел.'!AS11-100</f>
        <v>18.799226135352967</v>
      </c>
      <c r="AS11" s="11">
        <f>'Физ. лица в абс.вел.'!BF11*100/'Физ. лица в абс.вел.'!AT11-100</f>
        <v>18.988572817894479</v>
      </c>
      <c r="AT11" s="11">
        <f>'Физ. лица в абс.вел.'!BG11*100/'Физ. лица в абс.вел.'!AU11-100</f>
        <v>18.801051336737487</v>
      </c>
      <c r="AU11" s="11">
        <f>'Физ. лица в абс.вел.'!BH11*100/'Физ. лица в абс.вел.'!AV11-100</f>
        <v>18.685560288620366</v>
      </c>
      <c r="AV11" s="11">
        <f>'Физ. лица в абс.вел.'!BI11*100/'Физ. лица в абс.вел.'!AW11-100</f>
        <v>19.438486187941265</v>
      </c>
      <c r="AW11" s="11">
        <f>'Физ. лица в абс.вел.'!BJ11*100/'Физ. лица в абс.вел.'!AX11-100</f>
        <v>20.607300378915383</v>
      </c>
      <c r="AX11" s="11">
        <f>'Физ. лица в абс.вел.'!BK11*100/'Физ. лица в абс.вел.'!AY11-100</f>
        <v>20.85758617438043</v>
      </c>
      <c r="AY11" s="11">
        <f>'Физ. лица в абс.вел.'!BL11*100/'Физ. лица в абс.вел.'!AZ11-100</f>
        <v>21.514806764925623</v>
      </c>
      <c r="AZ11" s="11">
        <f>'Физ. лица в абс.вел.'!BM11*100/'Физ. лица в абс.вел.'!BA11-100</f>
        <v>19.012740711113338</v>
      </c>
      <c r="BA11" s="11">
        <f>'Физ. лица в абс.вел.'!BN11*100/'Физ. лица в абс.вел.'!BB11-100</f>
        <v>15.612425164392974</v>
      </c>
      <c r="BB11" s="11">
        <f>'Физ. лица в абс.вел.'!BO11*100/'Физ. лица в абс.вел.'!BC11-100</f>
        <v>13.161992519223674</v>
      </c>
      <c r="BC11" s="11">
        <f>'Физ. лица в абс.вел.'!BP11*100/'Физ. лица в абс.вел.'!BD11-100</f>
        <v>11.081342269223825</v>
      </c>
      <c r="BD11" s="11">
        <f>'Физ. лица в абс.вел.'!BQ11*100/'Физ. лица в абс.вел.'!BE11-100</f>
        <v>9.8359137428029015</v>
      </c>
      <c r="BE11" s="11">
        <f>'Физ. лица в абс.вел.'!BR11*100/'Физ. лица в абс.вел.'!BF11-100</f>
        <v>8.531232499356733</v>
      </c>
      <c r="BF11" s="11">
        <f>'Физ. лица в абс.вел.'!BS11*100/'Физ. лица в абс.вел.'!BG11-100</f>
        <v>8.2268108816781336</v>
      </c>
      <c r="BG11" s="11">
        <f>'Физ. лица в абс.вел.'!BT11*100/'Физ. лица в абс.вел.'!BH11-100</f>
        <v>7.4199408162667311</v>
      </c>
      <c r="BH11" s="11">
        <f>'Физ. лица в абс.вел.'!BU11*100/'Физ. лица в абс.вел.'!BI11-100</f>
        <v>7.9898500039989244</v>
      </c>
      <c r="BI11" s="11">
        <f>'Физ. лица в абс.вел.'!BV11*100/'Физ. лица в абс.вел.'!BJ11-100</f>
        <v>7.8643403085907266</v>
      </c>
      <c r="BJ11" s="11">
        <f>'Физ. лица в абс.вел.'!BW11*100/'Физ. лица в абс.вел.'!BK11-100</f>
        <v>7.5058162628383371</v>
      </c>
      <c r="BK11" s="11">
        <f>'Физ. лица в абс.вел.'!BX11*100/'Физ. лица в абс.вел.'!BL11-100</f>
        <v>7.0337117903930135</v>
      </c>
      <c r="BL11" s="11">
        <f>'Физ. лица в абс.вел.'!BY11*100/'Физ. лица в абс.вел.'!BM11-100</f>
        <v>9.3225323120440322</v>
      </c>
      <c r="BM11" s="11">
        <f>'Физ. лица в абс.вел.'!BZ11*100/'Физ. лица в абс.вел.'!BN11-100</f>
        <v>12.523610433158595</v>
      </c>
      <c r="BN11" s="11">
        <f>'Физ. лица в абс.вел.'!CA11*100/'Физ. лица в абс.вел.'!BO11-100</f>
        <v>14.843528343641836</v>
      </c>
      <c r="BO11" s="11">
        <f>'Физ. лица в абс.вел.'!CB11*100/'Физ. лица в абс.вел.'!BP11-100</f>
        <v>16.810603970830599</v>
      </c>
      <c r="BP11" s="11">
        <f>'Физ. лица в абс.вел.'!CC11*100/'Физ. лица в абс.вел.'!BQ11-100</f>
        <v>18.081652729955735</v>
      </c>
      <c r="BQ11" s="11">
        <f>'Физ. лица в абс.вел.'!CD11*100/'Физ. лица в абс.вел.'!BR11-100</f>
        <v>21.131572891898116</v>
      </c>
      <c r="BR11" s="11">
        <f>'Физ. лица в абс.вел.'!CE11*100/'Физ. лица в абс.вел.'!BS11-100</f>
        <v>23.504349980727937</v>
      </c>
      <c r="BS11" s="11">
        <f>'Физ. лица в абс.вел.'!CF11*100/'Физ. лица в абс.вел.'!BT11-100</f>
        <v>25.180356485332823</v>
      </c>
      <c r="BT11" s="11">
        <f>'Физ. лица в абс.вел.'!CG11*100/'Физ. лица в абс.вел.'!BU11-100</f>
        <v>25.398920054401245</v>
      </c>
      <c r="BU11" s="11">
        <f>'Физ. лица в абс.вел.'!CH11*100/'Физ. лица в абс.вел.'!BV11-100</f>
        <v>23.061152725897514</v>
      </c>
      <c r="BV11" s="11">
        <f>'Физ. лица в абс.вел.'!CI11*100/'Физ. лица в абс.вел.'!BW11-100</f>
        <v>23.199134370505263</v>
      </c>
      <c r="BW11" s="11">
        <f>'Физ. лица в абс.вел.'!CJ11*100/'Физ. лица в абс.вел.'!BX11-100</f>
        <v>22.606271867982656</v>
      </c>
      <c r="BX11" s="11">
        <f>'Физ. лица в абс.вел.'!CK11*100/'Физ. лица в абс.вел.'!BY11-100</f>
        <v>22.325334153105203</v>
      </c>
      <c r="BY11" s="11">
        <f>'Физ. лица в абс.вел.'!CL11*100/'Физ. лица в абс.вел.'!BZ11-100</f>
        <v>21.933232742361369</v>
      </c>
      <c r="BZ11" s="11">
        <f>'Физ. лица в абс.вел.'!CM11*100/'Физ. лица в абс.вел.'!CA11-100</f>
        <v>22.061502924446145</v>
      </c>
      <c r="CA11" s="11">
        <f>'Физ. лица в абс.вел.'!CN11*100/'Физ. лица в абс.вел.'!CB11-100</f>
        <v>22.626977014556644</v>
      </c>
      <c r="CB11" s="11">
        <f>'Физ. лица в абс.вел.'!CO11*100/'Физ. лица в абс.вел.'!CC11-100</f>
        <v>20.515704407231524</v>
      </c>
      <c r="CC11" s="11">
        <f>'Физ. лица в абс.вел.'!CP11*100/'Физ. лица в абс.вел.'!CD11-100</f>
        <v>17.03412466324346</v>
      </c>
      <c r="CD11" s="11">
        <f>'Физ. лица в абс.вел.'!CQ11*100/'Физ. лица в абс.вел.'!CE11-100</f>
        <v>12.889760751684435</v>
      </c>
      <c r="CE11" s="11">
        <f>'Физ. лица в абс.вел.'!CR11*100/'Физ. лица в абс.вел.'!CF11-100</f>
        <v>10.35994814306413</v>
      </c>
      <c r="CF11" s="11">
        <f>'Физ. лица в абс.вел.'!CS11*100/'Физ. лица в абс.вел.'!CG11-100</f>
        <v>4.5567785234899389</v>
      </c>
      <c r="CG11" s="11">
        <f>'Физ. лица в абс.вел.'!CT11*100/'Физ. лица в абс.вел.'!CH11-100</f>
        <v>2.9938699259754458</v>
      </c>
      <c r="CH11" s="11">
        <f>'Физ. лица в абс.вел.'!CU11*100/'Физ. лица в абс.вел.'!CI11-100</f>
        <v>0.93719206546420253</v>
      </c>
      <c r="CI11" s="11">
        <f>'Физ. лица в абс.вел.'!CV11*100/'Физ. лица в абс.вел.'!CJ11-100</f>
        <v>-0.18634565521794855</v>
      </c>
      <c r="CJ11" s="11">
        <f>'Физ. лица в абс.вел.'!CW11*100/'Физ. лица в абс.вел.'!CK11-100</f>
        <v>-2.2240837696335092</v>
      </c>
      <c r="CK11" s="11">
        <f>'Физ. лица в абс.вел.'!CX11*100/'Физ. лица в абс.вел.'!CL11-100</f>
        <v>-3.8041320566959058</v>
      </c>
      <c r="CL11" s="11">
        <f>'Физ. лица в абс.вел.'!CY11*100/'Физ. лица в абс.вел.'!CM11-100</f>
        <v>-5.204143074720065</v>
      </c>
      <c r="CM11" s="11">
        <f>'Физ. лица в абс.вел.'!CZ11*100/'Физ. лица в абс.вел.'!CN11-100</f>
        <v>-7.3608998795156992</v>
      </c>
      <c r="CN11" s="11">
        <f>'Физ. лица в абс.вел.'!DA11*100/'Физ. лица в абс.вел.'!CO11-100</f>
        <v>-7.3416058898759076</v>
      </c>
      <c r="CO11" s="11">
        <f>'Физ. лица в абс.вел.'!DB11*100/'Физ. лица в абс.вел.'!CP11-100</f>
        <v>-6.6195458100311413</v>
      </c>
      <c r="CP11" s="11">
        <f>'Физ. лица в абс.вел.'!DC11*100/'Физ. лица в абс.вел.'!CQ11-100</f>
        <v>-5.509315482361302</v>
      </c>
      <c r="CQ11" s="11">
        <f>'Физ. лица в абс.вел.'!DD11*100/'Физ. лица в абс.вел.'!CR11-100</f>
        <v>-4.4999777888559294</v>
      </c>
      <c r="CR11" s="11">
        <f>'Физ. лица в абс.вел.'!DE11*100/'Физ. лица в абс.вел.'!CS11-100</f>
        <v>0.38308077047504696</v>
      </c>
      <c r="CS11" s="11">
        <f>'Физ. лица в абс.вел.'!DF11*100/'Физ. лица в абс.вел.'!CT11-100</f>
        <v>2.2415092759328274</v>
      </c>
    </row>
    <row r="12" spans="1:97" x14ac:dyDescent="0.25">
      <c r="A12" s="8" t="s">
        <v>10</v>
      </c>
      <c r="B12" s="11">
        <f>'Физ. лица в абс.вел.'!O12*100/'Физ. лица в абс.вел.'!C12-100</f>
        <v>17.02805832030127</v>
      </c>
      <c r="C12" s="11">
        <f>'Физ. лица в абс.вел.'!P12*100/'Физ. лица в абс.вел.'!D12-100</f>
        <v>17.903566447995146</v>
      </c>
      <c r="D12" s="11">
        <f>'Физ. лица в абс.вел.'!Q12*100/'Физ. лица в абс.вел.'!E12-100</f>
        <v>18.116587392761218</v>
      </c>
      <c r="E12" s="11">
        <f>'Физ. лица в абс.вел.'!R12*100/'Физ. лица в абс.вел.'!F12-100</f>
        <v>18.820802253619263</v>
      </c>
      <c r="F12" s="11">
        <f>'Физ. лица в абс.вел.'!S12*100/'Физ. лица в абс.вел.'!G12-100</f>
        <v>20.110272660248015</v>
      </c>
      <c r="G12" s="11">
        <f>'Физ. лица в абс.вел.'!T12*100/'Физ. лица в абс.вел.'!H12-100</f>
        <v>21.245388302428367</v>
      </c>
      <c r="H12" s="11">
        <f>'Физ. лица в абс.вел.'!U12*100/'Физ. лица в абс.вел.'!I12-100</f>
        <v>22.126944292822472</v>
      </c>
      <c r="I12" s="11">
        <f>'Физ. лица в абс.вел.'!V12*100/'Физ. лица в абс.вел.'!J12-100</f>
        <v>23.097003859073055</v>
      </c>
      <c r="J12" s="11">
        <f>'Физ. лица в абс.вел.'!W12*100/'Физ. лица в абс.вел.'!K12-100</f>
        <v>23.620225586906201</v>
      </c>
      <c r="K12" s="11">
        <f>'Физ. лица в абс.вел.'!X12*100/'Физ. лица в абс.вел.'!L12-100</f>
        <v>24.137305085714956</v>
      </c>
      <c r="L12" s="11">
        <f>'Физ. лица в абс.вел.'!Y12*100/'Физ. лица в абс.вел.'!M12-100</f>
        <v>24.863869955335005</v>
      </c>
      <c r="M12" s="11">
        <f>'Физ. лица в абс.вел.'!Z12*100/'Физ. лица в абс.вел.'!N12-100</f>
        <v>23.737744148357308</v>
      </c>
      <c r="N12" s="11">
        <f>'Физ. лица в абс.вел.'!AA12*100/'Физ. лица в абс.вел.'!O12-100</f>
        <v>23.480813145856814</v>
      </c>
      <c r="O12" s="11">
        <f>'Физ. лица в абс.вел.'!AB12*100/'Физ. лица в абс.вел.'!P12-100</f>
        <v>24.195806157979604</v>
      </c>
      <c r="P12" s="11">
        <f>'Физ. лица в абс.вел.'!AC12*100/'Физ. лица в абс.вел.'!Q12-100</f>
        <v>24.374339076329079</v>
      </c>
      <c r="Q12" s="11">
        <f>'Физ. лица в абс.вел.'!AD12*100/'Физ. лица в абс.вел.'!R12-100</f>
        <v>24.482714163717262</v>
      </c>
      <c r="R12" s="11">
        <f>'Физ. лица в абс.вел.'!AE12*100/'Физ. лица в абс.вел.'!S12-100</f>
        <v>23.723206892706017</v>
      </c>
      <c r="S12" s="11">
        <f>'Физ. лица в абс.вел.'!AF12*100/'Физ. лица в абс.вел.'!T12-100</f>
        <v>23.643617860997423</v>
      </c>
      <c r="T12" s="11">
        <f>'Физ. лица в абс.вел.'!AG12*100/'Физ. лица в абс.вел.'!U12-100</f>
        <v>22.786335866090525</v>
      </c>
      <c r="U12" s="11">
        <f>'Физ. лица в абс.вел.'!AH12*100/'Физ. лица в абс.вел.'!V12-100</f>
        <v>21.617615913886681</v>
      </c>
      <c r="V12" s="11">
        <f>'Физ. лица в абс.вел.'!AI12*100/'Физ. лица в абс.вел.'!W12-100</f>
        <v>21.207690101952977</v>
      </c>
      <c r="W12" s="11">
        <f>'Физ. лица в абс.вел.'!AJ12*100/'Физ. лица в абс.вел.'!X12-100</f>
        <v>20.026408885523779</v>
      </c>
      <c r="X12" s="11">
        <f>'Физ. лица в абс.вел.'!AK12*100/'Физ. лица в абс.вел.'!Y12-100</f>
        <v>19.146766894456931</v>
      </c>
      <c r="Y12" s="11">
        <f>'Физ. лица в абс.вел.'!AL12*100/'Физ. лица в абс.вел.'!Z12-100</f>
        <v>19.467920454122179</v>
      </c>
      <c r="Z12" s="11">
        <f>'Физ. лица в абс.вел.'!AM12*100/'Физ. лица в абс.вел.'!AA12-100</f>
        <v>18.925372465051623</v>
      </c>
      <c r="AA12" s="11">
        <f>'Физ. лица в абс.вел.'!AN12*100/'Физ. лица в абс.вел.'!AB12-100</f>
        <v>18.434842083200039</v>
      </c>
      <c r="AB12" s="11">
        <f>'Физ. лица в абс.вел.'!AO12*100/'Физ. лица в абс.вел.'!AC12-100</f>
        <v>18.383875619355322</v>
      </c>
      <c r="AC12" s="11">
        <f>'Физ. лица в абс.вел.'!AP12*100/'Физ. лица в абс.вел.'!AD12-100</f>
        <v>14.859267126925118</v>
      </c>
      <c r="AD12" s="11">
        <f>'Физ. лица в абс.вел.'!AQ12*100/'Физ. лица в абс.вел.'!AE12-100</f>
        <v>13.133739204895519</v>
      </c>
      <c r="AE12" s="11">
        <f>'Физ. лица в абс.вел.'!AR12*100/'Физ. лица в абс.вел.'!AF12-100</f>
        <v>12.368210123928719</v>
      </c>
      <c r="AF12" s="11">
        <f>'Физ. лица в абс.вел.'!AS12*100/'Физ. лица в абс.вел.'!AG12-100</f>
        <v>12.374450007586105</v>
      </c>
      <c r="AG12" s="11">
        <f>'Физ. лица в абс.вел.'!AT12*100/'Физ. лица в абс.вел.'!AH12-100</f>
        <v>12.734760464746145</v>
      </c>
      <c r="AH12" s="11">
        <f>'Физ. лица в абс.вел.'!AU12*100/'Физ. лица в абс.вел.'!AI12-100</f>
        <v>12.981381052136967</v>
      </c>
      <c r="AI12" s="11">
        <f>'Физ. лица в абс.вел.'!AV12*100/'Физ. лица в абс.вел.'!AJ12-100</f>
        <v>14.149551578211742</v>
      </c>
      <c r="AJ12" s="11">
        <f>'Физ. лица в абс.вел.'!AW12*100/'Физ. лица в абс.вел.'!AK12-100</f>
        <v>13.355741331264909</v>
      </c>
      <c r="AK12" s="11">
        <f>'Физ. лица в абс.вел.'!AX12*100/'Физ. лица в абс.вел.'!AL12-100</f>
        <v>13.361950255937856</v>
      </c>
      <c r="AL12" s="11">
        <f>'Физ. лица в абс.вел.'!AY12*100/'Физ. лица в абс.вел.'!AM12-100</f>
        <v>13.220530706508939</v>
      </c>
      <c r="AM12" s="11">
        <f>'Физ. лица в абс.вел.'!AZ12*100/'Физ. лица в абс.вел.'!AN12-100</f>
        <v>13.215350223546949</v>
      </c>
      <c r="AN12" s="11">
        <f>'Физ. лица в абс.вел.'!BA12*100/'Физ. лица в абс.вел.'!AO12-100</f>
        <v>13.580122539816287</v>
      </c>
      <c r="AO12" s="11">
        <f>'Физ. лица в абс.вел.'!BB12*100/'Физ. лица в абс.вел.'!AP12-100</f>
        <v>17.074163121879039</v>
      </c>
      <c r="AP12" s="11">
        <f>'Физ. лица в абс.вел.'!BC12*100/'Физ. лица в абс.вел.'!AQ12-100</f>
        <v>18.901954992708013</v>
      </c>
      <c r="AQ12" s="11">
        <f>'Физ. лица в абс.вел.'!BD12*100/'Физ. лица в абс.вел.'!AR12-100</f>
        <v>20.51394604481024</v>
      </c>
      <c r="AR12" s="11">
        <f>'Физ. лица в абс.вел.'!BE12*100/'Физ. лица в абс.вел.'!AS12-100</f>
        <v>20.784165474036669</v>
      </c>
      <c r="AS12" s="11">
        <f>'Физ. лица в абс.вел.'!BF12*100/'Физ. лица в абс.вел.'!AT12-100</f>
        <v>20.923850701491219</v>
      </c>
      <c r="AT12" s="11">
        <f>'Физ. лица в абс.вел.'!BG12*100/'Физ. лица в абс.вел.'!AU12-100</f>
        <v>20.830048087337005</v>
      </c>
      <c r="AU12" s="11">
        <f>'Физ. лица в абс.вел.'!BH12*100/'Физ. лица в абс.вел.'!AV12-100</f>
        <v>20.298284101151296</v>
      </c>
      <c r="AV12" s="11">
        <f>'Физ. лица в абс.вел.'!BI12*100/'Физ. лица в абс.вел.'!AW12-100</f>
        <v>20.44874719110615</v>
      </c>
      <c r="AW12" s="11">
        <f>'Физ. лица в абс.вел.'!BJ12*100/'Физ. лица в абс.вел.'!AX12-100</f>
        <v>21.069959537233288</v>
      </c>
      <c r="AX12" s="11">
        <f>'Физ. лица в абс.вел.'!BK12*100/'Физ. лица в абс.вел.'!AY12-100</f>
        <v>21.163100491216383</v>
      </c>
      <c r="AY12" s="11">
        <f>'Физ. лица в абс.вел.'!BL12*100/'Физ. лица в абс.вел.'!AZ12-100</f>
        <v>21.531411458847529</v>
      </c>
      <c r="AZ12" s="11">
        <f>'Физ. лица в абс.вел.'!BM12*100/'Физ. лица в абс.вел.'!BA12-100</f>
        <v>18.705500052412162</v>
      </c>
      <c r="BA12" s="11">
        <f>'Физ. лица в абс.вел.'!BN12*100/'Физ. лица в абс.вел.'!BB12-100</f>
        <v>15.000315945783697</v>
      </c>
      <c r="BB12" s="11">
        <f>'Физ. лица в абс.вел.'!BO12*100/'Физ. лица в абс.вел.'!BC12-100</f>
        <v>12.559775183207051</v>
      </c>
      <c r="BC12" s="11">
        <f>'Физ. лица в абс.вел.'!BP12*100/'Физ. лица в абс.вел.'!BD12-100</f>
        <v>10.244949993170536</v>
      </c>
      <c r="BD12" s="11">
        <f>'Физ. лица в абс.вел.'!BQ12*100/'Физ. лица в абс.вел.'!BE12-100</f>
        <v>9.1288471570161676</v>
      </c>
      <c r="BE12" s="11">
        <f>'Физ. лица в абс.вел.'!BR12*100/'Физ. лица в абс.вел.'!BF12-100</f>
        <v>7.785877425333652</v>
      </c>
      <c r="BF12" s="11">
        <f>'Физ. лица в абс.вел.'!BS12*100/'Физ. лица в абс.вел.'!BG12-100</f>
        <v>7.4087884350619504</v>
      </c>
      <c r="BG12" s="11">
        <f>'Физ. лица в абс.вел.'!BT12*100/'Физ. лица в абс.вел.'!BH12-100</f>
        <v>6.8385190630345392</v>
      </c>
      <c r="BH12" s="11">
        <f>'Физ. лица в абс.вел.'!BU12*100/'Физ. лица в абс.вел.'!BI12-100</f>
        <v>7.2177023425445412</v>
      </c>
      <c r="BI12" s="11">
        <f>'Физ. лица в абс.вел.'!BV12*100/'Физ. лица в абс.вел.'!BJ12-100</f>
        <v>6.9256850262939338</v>
      </c>
      <c r="BJ12" s="11">
        <f>'Физ. лица в абс.вел.'!BW12*100/'Физ. лица в абс.вел.'!BK12-100</f>
        <v>6.8522425083660323</v>
      </c>
      <c r="BK12" s="11">
        <f>'Физ. лица в абс.вел.'!BX12*100/'Физ. лица в абс.вел.'!BL12-100</f>
        <v>6.3377087578442826</v>
      </c>
      <c r="BL12" s="11">
        <f>'Физ. лица в абс.вел.'!BY12*100/'Физ. лица в абс.вел.'!BM12-100</f>
        <v>8.4318853377712912</v>
      </c>
      <c r="BM12" s="11">
        <f>'Физ. лица в абс.вел.'!BZ12*100/'Физ. лица в абс.вел.'!BN12-100</f>
        <v>11.336927779113296</v>
      </c>
      <c r="BN12" s="11">
        <f>'Физ. лица в абс.вел.'!CA12*100/'Физ. лица в абс.вел.'!BO12-100</f>
        <v>14.015655712265939</v>
      </c>
      <c r="BO12" s="11">
        <f>'Физ. лица в абс.вел.'!CB12*100/'Физ. лица в абс.вел.'!BP12-100</f>
        <v>15.951625448263044</v>
      </c>
      <c r="BP12" s="11">
        <f>'Физ. лица в абс.вел.'!CC12*100/'Физ. лица в абс.вел.'!BQ12-100</f>
        <v>16.836246927069112</v>
      </c>
      <c r="BQ12" s="11">
        <f>'Физ. лица в абс.вел.'!CD12*100/'Физ. лица в абс.вел.'!BR12-100</f>
        <v>19.746400113734069</v>
      </c>
      <c r="BR12" s="11">
        <f>'Физ. лица в абс.вел.'!CE12*100/'Физ. лица в абс.вел.'!BS12-100</f>
        <v>21.354848185435415</v>
      </c>
      <c r="BS12" s="11">
        <f>'Физ. лица в абс.вел.'!CF12*100/'Физ. лица в абс.вел.'!BT12-100</f>
        <v>22.655852017492208</v>
      </c>
      <c r="BT12" s="11">
        <f>'Физ. лица в абс.вел.'!CG12*100/'Физ. лица в абс.вел.'!BU12-100</f>
        <v>22.781299265393699</v>
      </c>
      <c r="BU12" s="11">
        <f>'Физ. лица в абс.вел.'!CH12*100/'Физ. лица в абс.вел.'!BV12-100</f>
        <v>21.065301658588353</v>
      </c>
      <c r="BV12" s="11">
        <f>'Физ. лица в абс.вел.'!CI12*100/'Физ. лица в абс.вел.'!BW12-100</f>
        <v>21.177998855312822</v>
      </c>
      <c r="BW12" s="11">
        <f>'Физ. лица в абс.вел.'!CJ12*100/'Физ. лица в абс.вел.'!BX12-100</f>
        <v>20.710334158809786</v>
      </c>
      <c r="BX12" s="11">
        <f>'Физ. лица в абс.вел.'!CK12*100/'Физ. лица в абс.вел.'!BY12-100</f>
        <v>21.117848998922497</v>
      </c>
      <c r="BY12" s="11">
        <f>'Физ. лица в абс.вел.'!CL12*100/'Физ. лица в абс.вел.'!BZ12-100</f>
        <v>21.202830334174379</v>
      </c>
      <c r="BZ12" s="11">
        <f>'Физ. лица в абс.вел.'!CM12*100/'Физ. лица в абс.вел.'!CA12-100</f>
        <v>21.035949115940895</v>
      </c>
      <c r="CA12" s="11">
        <f>'Физ. лица в абс.вел.'!CN12*100/'Физ. лица в абс.вел.'!CB12-100</f>
        <v>21.61488323499033</v>
      </c>
      <c r="CB12" s="11">
        <f>'Физ. лица в абс.вел.'!CO12*100/'Физ. лица в абс.вел.'!CC12-100</f>
        <v>20.291066366638418</v>
      </c>
      <c r="CC12" s="11">
        <f>'Физ. лица в абс.вел.'!CP12*100/'Физ. лица в абс.вел.'!CD12-100</f>
        <v>17.577354266427704</v>
      </c>
      <c r="CD12" s="11">
        <f>'Физ. лица в абс.вел.'!CQ12*100/'Физ. лица в абс.вел.'!CE12-100</f>
        <v>15.116490166414522</v>
      </c>
      <c r="CE12" s="11">
        <f>'Физ. лица в абс.вел.'!CR12*100/'Физ. лица в абс.вел.'!CF12-100</f>
        <v>11.67434384405442</v>
      </c>
      <c r="CF12" s="11">
        <f>'Физ. лица в абс.вел.'!CS12*100/'Физ. лица в абс.вел.'!CG12-100</f>
        <v>5.1029052142548892</v>
      </c>
      <c r="CG12" s="11">
        <f>'Физ. лица в абс.вел.'!CT12*100/'Физ. лица в абс.вел.'!CH12-100</f>
        <v>3.264895954158888</v>
      </c>
      <c r="CH12" s="11">
        <f>'Физ. лица в абс.вел.'!CU12*100/'Физ. лица в абс.вел.'!CI12-100</f>
        <v>-0.99292586754974366</v>
      </c>
      <c r="CI12" s="11">
        <f>'Физ. лица в абс.вел.'!CV12*100/'Физ. лица в абс.вел.'!CJ12-100</f>
        <v>-1.9465964886373825</v>
      </c>
      <c r="CJ12" s="11">
        <f>'Физ. лица в абс.вел.'!CW12*100/'Физ. лица в абс.вел.'!CK12-100</f>
        <v>-3.9076642977583305</v>
      </c>
      <c r="CK12" s="11">
        <f>'Физ. лица в абс.вел.'!CX12*100/'Физ. лица в абс.вел.'!CL12-100</f>
        <v>-5.3605875676308443</v>
      </c>
      <c r="CL12" s="11">
        <f>'Физ. лица в абс.вел.'!CY12*100/'Физ. лица в абс.вел.'!CM12-100</f>
        <v>-6.7633550399064433</v>
      </c>
      <c r="CM12" s="11">
        <f>'Физ. лица в абс.вел.'!CZ12*100/'Физ. лица в абс.вел.'!CN12-100</f>
        <v>-9.0115683116122369</v>
      </c>
      <c r="CN12" s="11">
        <f>'Физ. лица в абс.вел.'!DA12*100/'Физ. лица в абс.вел.'!CO12-100</f>
        <v>-9.8769751034925122</v>
      </c>
      <c r="CO12" s="11">
        <f>'Физ. лица в абс.вел.'!DB12*100/'Физ. лица в абс.вел.'!CP12-100</f>
        <v>-10.055680572384745</v>
      </c>
      <c r="CP12" s="11">
        <f>'Физ. лица в абс.вел.'!DC12*100/'Физ. лица в абс.вел.'!CQ12-100</f>
        <v>-9.966404304836729</v>
      </c>
      <c r="CQ12" s="11">
        <f>'Физ. лица в абс.вел.'!DD12*100/'Физ. лица в абс.вел.'!CR12-100</f>
        <v>-7.9843703209976695</v>
      </c>
      <c r="CR12" s="11">
        <f>'Физ. лица в абс.вел.'!DE12*100/'Физ. лица в абс.вел.'!CS12-100</f>
        <v>-2.9278925358002823</v>
      </c>
      <c r="CS12" s="11">
        <f>'Физ. лица в абс.вел.'!DF12*100/'Физ. лица в абс.вел.'!CT12-100</f>
        <v>-0.84269808322420658</v>
      </c>
    </row>
    <row r="13" spans="1:97" x14ac:dyDescent="0.25">
      <c r="A13" s="8" t="s">
        <v>11</v>
      </c>
      <c r="B13" s="11">
        <f>'Физ. лица в абс.вел.'!O13*100/'Физ. лица в абс.вел.'!C13-100</f>
        <v>17.396013350125457</v>
      </c>
      <c r="C13" s="11">
        <f>'Физ. лица в абс.вел.'!P13*100/'Физ. лица в абс.вел.'!D13-100</f>
        <v>18.550508547790201</v>
      </c>
      <c r="D13" s="11">
        <f>'Физ. лица в абс.вел.'!Q13*100/'Физ. лица в абс.вел.'!E13-100</f>
        <v>19.280356659149646</v>
      </c>
      <c r="E13" s="11">
        <f>'Физ. лица в абс.вел.'!R13*100/'Физ. лица в абс.вел.'!F13-100</f>
        <v>20.872624470446866</v>
      </c>
      <c r="F13" s="11">
        <f>'Физ. лица в абс.вел.'!S13*100/'Физ. лица в абс.вел.'!G13-100</f>
        <v>22.33001363868614</v>
      </c>
      <c r="G13" s="11">
        <f>'Физ. лица в абс.вел.'!T13*100/'Физ. лица в абс.вел.'!H13-100</f>
        <v>23.051271157931254</v>
      </c>
      <c r="H13" s="11">
        <f>'Физ. лица в абс.вел.'!U13*100/'Физ. лица в абс.вел.'!I13-100</f>
        <v>24.140774999813601</v>
      </c>
      <c r="I13" s="11">
        <f>'Физ. лица в абс.вел.'!V13*100/'Физ. лица в абс.вел.'!J13-100</f>
        <v>25.21916636291013</v>
      </c>
      <c r="J13" s="11">
        <f>'Физ. лица в абс.вел.'!W13*100/'Физ. лица в абс.вел.'!K13-100</f>
        <v>26.469864007583084</v>
      </c>
      <c r="K13" s="11">
        <f>'Физ. лица в абс.вел.'!X13*100/'Физ. лица в абс.вел.'!L13-100</f>
        <v>27.309727137447979</v>
      </c>
      <c r="L13" s="11">
        <f>'Физ. лица в абс.вел.'!Y13*100/'Физ. лица в абс.вел.'!M13-100</f>
        <v>28.06437655010356</v>
      </c>
      <c r="M13" s="11">
        <f>'Физ. лица в абс.вел.'!Z13*100/'Физ. лица в абс.вел.'!N13-100</f>
        <v>27.889203239623271</v>
      </c>
      <c r="N13" s="11">
        <f>'Физ. лица в абс.вел.'!AA13*100/'Физ. лица в абс.вел.'!O13-100</f>
        <v>27.24747135087874</v>
      </c>
      <c r="O13" s="11">
        <f>'Физ. лица в абс.вел.'!AB13*100/'Физ. лица в абс.вел.'!P13-100</f>
        <v>27.828325735155644</v>
      </c>
      <c r="P13" s="11">
        <f>'Физ. лица в абс.вел.'!AC13*100/'Физ. лица в абс.вел.'!Q13-100</f>
        <v>28.425185124255961</v>
      </c>
      <c r="Q13" s="11">
        <f>'Физ. лица в абс.вел.'!AD13*100/'Физ. лица в абс.вел.'!R13-100</f>
        <v>27.97703284682197</v>
      </c>
      <c r="R13" s="11">
        <f>'Физ. лица в абс.вел.'!AE13*100/'Физ. лица в абс.вел.'!S13-100</f>
        <v>27.619855334662901</v>
      </c>
      <c r="S13" s="11">
        <f>'Физ. лица в абс.вел.'!AF13*100/'Физ. лица в абс.вел.'!T13-100</f>
        <v>27.592255769145453</v>
      </c>
      <c r="T13" s="11">
        <f>'Физ. лица в абс.вел.'!AG13*100/'Физ. лица в абс.вел.'!U13-100</f>
        <v>26.555597922584397</v>
      </c>
      <c r="U13" s="11">
        <f>'Физ. лица в абс.вел.'!AH13*100/'Физ. лица в абс.вел.'!V13-100</f>
        <v>26.131514336276567</v>
      </c>
      <c r="V13" s="11">
        <f>'Физ. лица в абс.вел.'!AI13*100/'Физ. лица в абс.вел.'!W13-100</f>
        <v>25.625084629697625</v>
      </c>
      <c r="W13" s="11">
        <f>'Физ. лица в абс.вел.'!AJ13*100/'Физ. лица в абс.вел.'!X13-100</f>
        <v>24.751303986302233</v>
      </c>
      <c r="X13" s="11">
        <f>'Физ. лица в абс.вел.'!AK13*100/'Физ. лица в абс.вел.'!Y13-100</f>
        <v>23.681081948919001</v>
      </c>
      <c r="Y13" s="11">
        <f>'Физ. лица в абс.вел.'!AL13*100/'Физ. лица в абс.вел.'!Z13-100</f>
        <v>23.009801481094641</v>
      </c>
      <c r="Z13" s="11">
        <f>'Физ. лица в абс.вел.'!AM13*100/'Физ. лица в абс.вел.'!AA13-100</f>
        <v>22.743398149873684</v>
      </c>
      <c r="AA13" s="11">
        <f>'Физ. лица в абс.вел.'!AN13*100/'Физ. лица в абс.вел.'!AB13-100</f>
        <v>22.253581176824653</v>
      </c>
      <c r="AB13" s="11">
        <f>'Физ. лица в абс.вел.'!AO13*100/'Физ. лица в абс.вел.'!AC13-100</f>
        <v>22.014410509654752</v>
      </c>
      <c r="AC13" s="11">
        <f>'Физ. лица в абс.вел.'!AP13*100/'Физ. лица в абс.вел.'!AD13-100</f>
        <v>18.126564947886379</v>
      </c>
      <c r="AD13" s="11">
        <f>'Физ. лица в абс.вел.'!AQ13*100/'Физ. лица в абс.вел.'!AE13-100</f>
        <v>15.372894368707051</v>
      </c>
      <c r="AE13" s="11">
        <f>'Физ. лица в абс.вел.'!AR13*100/'Физ. лица в абс.вел.'!AF13-100</f>
        <v>14.264580106793645</v>
      </c>
      <c r="AF13" s="11">
        <f>'Физ. лица в абс.вел.'!AS13*100/'Физ. лица в абс.вел.'!AG13-100</f>
        <v>14.77224926158496</v>
      </c>
      <c r="AG13" s="11">
        <f>'Физ. лица в абс.вел.'!AT13*100/'Физ. лица в абс.вел.'!AH13-100</f>
        <v>14.101873692643196</v>
      </c>
      <c r="AH13" s="11">
        <f>'Физ. лица в абс.вел.'!AU13*100/'Физ. лица в абс.вел.'!AI13-100</f>
        <v>14.097140313543392</v>
      </c>
      <c r="AI13" s="11">
        <f>'Физ. лица в абс.вел.'!AV13*100/'Физ. лица в абс.вел.'!AJ13-100</f>
        <v>15.119643238555085</v>
      </c>
      <c r="AJ13" s="11">
        <f>'Физ. лица в абс.вел.'!AW13*100/'Физ. лица в абс.вел.'!AK13-100</f>
        <v>14.329671915045296</v>
      </c>
      <c r="AK13" s="11">
        <f>'Физ. лица в абс.вел.'!AX13*100/'Физ. лица в абс.вел.'!AL13-100</f>
        <v>14.173772952503214</v>
      </c>
      <c r="AL13" s="11">
        <f>'Физ. лица в абс.вел.'!AY13*100/'Физ. лица в абс.вел.'!AM13-100</f>
        <v>14.032452068897385</v>
      </c>
      <c r="AM13" s="11">
        <f>'Физ. лица в абс.вел.'!AZ13*100/'Физ. лица в абс.вел.'!AN13-100</f>
        <v>14.130673375369867</v>
      </c>
      <c r="AN13" s="11">
        <f>'Физ. лица в абс.вел.'!BA13*100/'Физ. лица в абс.вел.'!AO13-100</f>
        <v>14.281593987968151</v>
      </c>
      <c r="AO13" s="11">
        <f>'Физ. лица в абс.вел.'!BB13*100/'Физ. лица в абс.вел.'!AP13-100</f>
        <v>16.979113846495466</v>
      </c>
      <c r="AP13" s="11">
        <f>'Физ. лица в абс.вел.'!BC13*100/'Физ. лица в абс.вел.'!AQ13-100</f>
        <v>20.257567499709126</v>
      </c>
      <c r="AQ13" s="11">
        <f>'Физ. лица в абс.вел.'!BD13*100/'Физ. лица в абс.вел.'!AR13-100</f>
        <v>21.691414468360577</v>
      </c>
      <c r="AR13" s="11">
        <f>'Физ. лица в абс.вел.'!BE13*100/'Физ. лица в абс.вел.'!AS13-100</f>
        <v>21.598320148296921</v>
      </c>
      <c r="AS13" s="11">
        <f>'Физ. лица в абс.вел.'!BF13*100/'Физ. лица в абс.вел.'!AT13-100</f>
        <v>22.186077322781102</v>
      </c>
      <c r="AT13" s="11">
        <f>'Физ. лица в абс.вел.'!BG13*100/'Физ. лица в абс.вел.'!AU13-100</f>
        <v>22.282944956852376</v>
      </c>
      <c r="AU13" s="11">
        <f>'Физ. лица в абс.вел.'!BH13*100/'Физ. лица в абс.вел.'!AV13-100</f>
        <v>22.123830781715313</v>
      </c>
      <c r="AV13" s="11">
        <f>'Физ. лица в абс.вел.'!BI13*100/'Физ. лица в абс.вел.'!AW13-100</f>
        <v>22.352532924586598</v>
      </c>
      <c r="AW13" s="11">
        <f>'Физ. лица в абс.вел.'!BJ13*100/'Физ. лица в абс.вел.'!AX13-100</f>
        <v>23.487466288914291</v>
      </c>
      <c r="AX13" s="11">
        <f>'Физ. лица в абс.вел.'!BK13*100/'Физ. лица в абс.вел.'!AY13-100</f>
        <v>23.922268616355112</v>
      </c>
      <c r="AY13" s="11">
        <f>'Физ. лица в абс.вел.'!BL13*100/'Физ. лица в абс.вел.'!AZ13-100</f>
        <v>24.696364280180674</v>
      </c>
      <c r="AZ13" s="11">
        <f>'Физ. лица в абс.вел.'!BM13*100/'Физ. лица в абс.вел.'!BA13-100</f>
        <v>21.866559298696203</v>
      </c>
      <c r="BA13" s="11">
        <f>'Физ. лица в абс.вел.'!BN13*100/'Физ. лица в абс.вел.'!BB13-100</f>
        <v>19.046045435447155</v>
      </c>
      <c r="BB13" s="11">
        <f>'Физ. лица в абс.вел.'!BO13*100/'Физ. лица в абс.вел.'!BC13-100</f>
        <v>16.413384006839451</v>
      </c>
      <c r="BC13" s="11">
        <f>'Физ. лица в абс.вел.'!BP13*100/'Физ. лица в абс.вел.'!BD13-100</f>
        <v>14.819728089059566</v>
      </c>
      <c r="BD13" s="11">
        <f>'Физ. лица в абс.вел.'!BQ13*100/'Физ. лица в абс.вел.'!BE13-100</f>
        <v>13.969219285388633</v>
      </c>
      <c r="BE13" s="11">
        <f>'Физ. лица в абс.вел.'!BR13*100/'Физ. лица в абс.вел.'!BF13-100</f>
        <v>12.967969136981509</v>
      </c>
      <c r="BF13" s="11">
        <f>'Физ. лица в абс.вел.'!BS13*100/'Физ. лица в абс.вел.'!BG13-100</f>
        <v>12.8381779484898</v>
      </c>
      <c r="BG13" s="11">
        <f>'Физ. лица в абс.вел.'!BT13*100/'Физ. лица в абс.вел.'!BH13-100</f>
        <v>11.520408246781415</v>
      </c>
      <c r="BH13" s="11">
        <f>'Физ. лица в абс.вел.'!BU13*100/'Физ. лица в абс.вел.'!BI13-100</f>
        <v>11.458581372904391</v>
      </c>
      <c r="BI13" s="11">
        <f>'Физ. лица в абс.вел.'!BV13*100/'Физ. лица в абс.вел.'!BJ13-100</f>
        <v>10.710330801147535</v>
      </c>
      <c r="BJ13" s="11">
        <f>'Физ. лица в абс.вел.'!BW13*100/'Физ. лица в абс.вел.'!BK13-100</f>
        <v>9.9647848628876261</v>
      </c>
      <c r="BK13" s="11">
        <f>'Физ. лица в абс.вел.'!BX13*100/'Физ. лица в абс.вел.'!BL13-100</f>
        <v>8.9077464995139906</v>
      </c>
      <c r="BL13" s="11">
        <f>'Физ. лица в абс.вел.'!BY13*100/'Физ. лица в абс.вел.'!BM13-100</f>
        <v>11.12779094184053</v>
      </c>
      <c r="BM13" s="11">
        <f>'Физ. лица в абс.вел.'!BZ13*100/'Физ. лица в абс.вел.'!BN13-100</f>
        <v>14.089019975216317</v>
      </c>
      <c r="BN13" s="11">
        <f>'Физ. лица в абс.вел.'!CA13*100/'Физ. лица в абс.вел.'!BO13-100</f>
        <v>16.284954133256093</v>
      </c>
      <c r="BO13" s="11">
        <f>'Физ. лица в абс.вел.'!CB13*100/'Физ. лица в абс.вел.'!BP13-100</f>
        <v>17.601662486480961</v>
      </c>
      <c r="BP13" s="11">
        <f>'Физ. лица в абс.вел.'!CC13*100/'Физ. лица в абс.вел.'!BQ13-100</f>
        <v>18.090856709946991</v>
      </c>
      <c r="BQ13" s="11">
        <f>'Физ. лица в абс.вел.'!CD13*100/'Физ. лица в абс.вел.'!BR13-100</f>
        <v>19.835084407620712</v>
      </c>
      <c r="BR13" s="11">
        <f>'Физ. лица в абс.вел.'!CE13*100/'Физ. лица в абс.вел.'!BS13-100</f>
        <v>20.81933121145849</v>
      </c>
      <c r="BS13" s="11">
        <f>'Физ. лица в абс.вел.'!CF13*100/'Физ. лица в абс.вел.'!BT13-100</f>
        <v>22.047072897306009</v>
      </c>
      <c r="BT13" s="11">
        <f>'Физ. лица в абс.вел.'!CG13*100/'Физ. лица в абс.вел.'!BU13-100</f>
        <v>22.008125504895759</v>
      </c>
      <c r="BU13" s="11">
        <f>'Физ. лица в абс.вел.'!CH13*100/'Физ. лица в абс.вел.'!BV13-100</f>
        <v>20.322368338352518</v>
      </c>
      <c r="BV13" s="11">
        <f>'Физ. лица в абс.вел.'!CI13*100/'Физ. лица в абс.вел.'!BW13-100</f>
        <v>20.207964244462161</v>
      </c>
      <c r="BW13" s="11">
        <f>'Физ. лица в абс.вел.'!CJ13*100/'Физ. лица в абс.вел.'!BX13-100</f>
        <v>19.706300185299568</v>
      </c>
      <c r="BX13" s="11">
        <f>'Физ. лица в абс.вел.'!CK13*100/'Физ. лица в абс.вел.'!BY13-100</f>
        <v>19.421447309172649</v>
      </c>
      <c r="BY13" s="11">
        <f>'Физ. лица в абс.вел.'!CL13*100/'Физ. лица в абс.вел.'!BZ13-100</f>
        <v>18.694184872230821</v>
      </c>
      <c r="BZ13" s="11">
        <f>'Физ. лица в абс.вел.'!CM13*100/'Физ. лица в абс.вел.'!CA13-100</f>
        <v>18.009965969249436</v>
      </c>
      <c r="CA13" s="11">
        <f>'Физ. лица в абс.вел.'!CN13*100/'Физ. лица в абс.вел.'!CB13-100</f>
        <v>18.255316302506941</v>
      </c>
      <c r="CB13" s="11">
        <f>'Физ. лица в абс.вел.'!CO13*100/'Физ. лица в абс.вел.'!CC13-100</f>
        <v>16.301668836778362</v>
      </c>
      <c r="CC13" s="11">
        <f>'Физ. лица в абс.вел.'!CP13*100/'Физ. лица в абс.вел.'!CD13-100</f>
        <v>14.074523860054555</v>
      </c>
      <c r="CD13" s="11">
        <f>'Физ. лица в абс.вел.'!CQ13*100/'Физ. лица в абс.вел.'!CE13-100</f>
        <v>10.918217737747057</v>
      </c>
      <c r="CE13" s="11">
        <f>'Физ. лица в абс.вел.'!CR13*100/'Физ. лица в абс.вел.'!CF13-100</f>
        <v>7.2377871268262624</v>
      </c>
      <c r="CF13" s="11">
        <f>'Физ. лица в абс.вел.'!CS13*100/'Физ. лица в абс.вел.'!CG13-100</f>
        <v>4.739377545663956</v>
      </c>
      <c r="CG13" s="11">
        <f>'Физ. лица в абс.вел.'!CT13*100/'Физ. лица в абс.вел.'!CH13-100</f>
        <v>3.063142997541533</v>
      </c>
      <c r="CH13" s="11">
        <f>'Физ. лица в абс.вел.'!CU13*100/'Физ. лица в абс.вел.'!CI13-100</f>
        <v>5.9690253055140801</v>
      </c>
      <c r="CI13" s="11">
        <f>'Физ. лица в абс.вел.'!CV13*100/'Физ. лица в абс.вел.'!CJ13-100</f>
        <v>5.0275258977843293</v>
      </c>
      <c r="CJ13" s="11">
        <f>'Физ. лица в абс.вел.'!CW13*100/'Физ. лица в абс.вел.'!CK13-100</f>
        <v>3.4875846746887902</v>
      </c>
      <c r="CK13" s="11">
        <f>'Физ. лица в абс.вел.'!CX13*100/'Физ. лица в абс.вел.'!CL13-100</f>
        <v>2.4269016240014878</v>
      </c>
      <c r="CL13" s="11">
        <f>'Физ. лица в абс.вел.'!CY13*100/'Физ. лица в абс.вел.'!CM13-100</f>
        <v>1.4682808689264704</v>
      </c>
      <c r="CM13" s="11">
        <f>'Физ. лица в абс.вел.'!CZ13*100/'Физ. лица в абс.вел.'!CN13-100</f>
        <v>-0.51817678948322055</v>
      </c>
      <c r="CN13" s="11">
        <f>'Физ. лица в абс.вел.'!DA13*100/'Физ. лица в абс.вел.'!CO13-100</f>
        <v>-0.50409746463618887</v>
      </c>
      <c r="CO13" s="11">
        <f>'Физ. лица в абс.вел.'!DB13*100/'Физ. лица в абс.вел.'!CP13-100</f>
        <v>-0.56447209077582272</v>
      </c>
      <c r="CP13" s="11">
        <f>'Физ. лица в абс.вел.'!DC13*100/'Физ. лица в абс.вел.'!CQ13-100</f>
        <v>0.29171814667814999</v>
      </c>
      <c r="CQ13" s="11">
        <f>'Физ. лица в абс.вел.'!DD13*100/'Физ. лица в абс.вел.'!CR13-100</f>
        <v>2.6873086889811191</v>
      </c>
      <c r="CR13" s="11">
        <f>'Физ. лица в абс.вел.'!DE13*100/'Физ. лица в абс.вел.'!CS13-100</f>
        <v>4.4683108352491416</v>
      </c>
      <c r="CS13" s="11">
        <f>'Физ. лица в абс.вел.'!DF13*100/'Физ. лица в абс.вел.'!CT13-100</f>
        <v>6.747835707451145</v>
      </c>
    </row>
    <row r="14" spans="1:97" x14ac:dyDescent="0.25">
      <c r="A14" s="8" t="s">
        <v>12</v>
      </c>
      <c r="B14" s="11">
        <f>'Физ. лица в абс.вел.'!O14*100/'Физ. лица в абс.вел.'!C14-100</f>
        <v>17.27832725643006</v>
      </c>
      <c r="C14" s="11">
        <f>'Физ. лица в абс.вел.'!P14*100/'Физ. лица в абс.вел.'!D14-100</f>
        <v>18.088641272605869</v>
      </c>
      <c r="D14" s="11">
        <f>'Физ. лица в абс.вел.'!Q14*100/'Физ. лица в абс.вел.'!E14-100</f>
        <v>18.438901530489971</v>
      </c>
      <c r="E14" s="11">
        <f>'Физ. лица в абс.вел.'!R14*100/'Физ. лица в абс.вел.'!F14-100</f>
        <v>19.385428803309267</v>
      </c>
      <c r="F14" s="11">
        <f>'Физ. лица в абс.вел.'!S14*100/'Физ. лица в абс.вел.'!G14-100</f>
        <v>21.699136995386425</v>
      </c>
      <c r="G14" s="11">
        <f>'Физ. лица в абс.вел.'!T14*100/'Физ. лица в абс.вел.'!H14-100</f>
        <v>22.383612330847967</v>
      </c>
      <c r="H14" s="11">
        <f>'Физ. лица в абс.вел.'!U14*100/'Физ. лица в абс.вел.'!I14-100</f>
        <v>23.194762630498104</v>
      </c>
      <c r="I14" s="11">
        <f>'Физ. лица в абс.вел.'!V14*100/'Физ. лица в абс.вел.'!J14-100</f>
        <v>23.926477486770736</v>
      </c>
      <c r="J14" s="11">
        <f>'Физ. лица в абс.вел.'!W14*100/'Физ. лица в абс.вел.'!K14-100</f>
        <v>24.703048418282364</v>
      </c>
      <c r="K14" s="11">
        <f>'Физ. лица в абс.вел.'!X14*100/'Физ. лица в абс.вел.'!L14-100</f>
        <v>25.103517548708837</v>
      </c>
      <c r="L14" s="11">
        <f>'Физ. лица в абс.вел.'!Y14*100/'Физ. лица в абс.вел.'!M14-100</f>
        <v>25.597978872352002</v>
      </c>
      <c r="M14" s="11">
        <f>'Физ. лица в абс.вел.'!Z14*100/'Физ. лица в абс.вел.'!N14-100</f>
        <v>24.344142550188479</v>
      </c>
      <c r="N14" s="11">
        <f>'Физ. лица в абс.вел.'!AA14*100/'Физ. лица в абс.вел.'!O14-100</f>
        <v>23.948177333317915</v>
      </c>
      <c r="O14" s="11">
        <f>'Физ. лица в абс.вел.'!AB14*100/'Физ. лица в абс.вел.'!P14-100</f>
        <v>24.620333580832536</v>
      </c>
      <c r="P14" s="11">
        <f>'Физ. лица в абс.вел.'!AC14*100/'Физ. лица в абс.вел.'!Q14-100</f>
        <v>24.074557801254926</v>
      </c>
      <c r="Q14" s="11">
        <f>'Физ. лица в абс.вел.'!AD14*100/'Физ. лица в абс.вел.'!R14-100</f>
        <v>24.27444862075204</v>
      </c>
      <c r="R14" s="11">
        <f>'Физ. лица в абс.вел.'!AE14*100/'Физ. лица в абс.вел.'!S14-100</f>
        <v>23.477654582905814</v>
      </c>
      <c r="S14" s="11">
        <f>'Физ. лица в абс.вел.'!AF14*100/'Физ. лица в абс.вел.'!T14-100</f>
        <v>22.903928636769535</v>
      </c>
      <c r="T14" s="11">
        <f>'Физ. лица в абс.вел.'!AG14*100/'Физ. лица в абс.вел.'!U14-100</f>
        <v>21.90423709188947</v>
      </c>
      <c r="U14" s="11">
        <f>'Физ. лица в абс.вел.'!AH14*100/'Физ. лица в абс.вел.'!V14-100</f>
        <v>21.095575902735419</v>
      </c>
      <c r="V14" s="11">
        <f>'Физ. лица в абс.вел.'!AI14*100/'Физ. лица в абс.вел.'!W14-100</f>
        <v>20.449536666811881</v>
      </c>
      <c r="W14" s="11">
        <f>'Физ. лица в абс.вел.'!AJ14*100/'Физ. лица в абс.вел.'!X14-100</f>
        <v>19.245083914402898</v>
      </c>
      <c r="X14" s="11">
        <f>'Физ. лица в абс.вел.'!AK14*100/'Физ. лица в абс.вел.'!Y14-100</f>
        <v>17.832901063593937</v>
      </c>
      <c r="Y14" s="11">
        <f>'Физ. лица в абс.вел.'!AL14*100/'Физ. лица в абс.вел.'!Z14-100</f>
        <v>17.600454837486765</v>
      </c>
      <c r="Z14" s="11">
        <f>'Физ. лица в абс.вел.'!AM14*100/'Физ. лица в абс.вел.'!AA14-100</f>
        <v>17.114855013769642</v>
      </c>
      <c r="AA14" s="11">
        <f>'Физ. лица в абс.вел.'!AN14*100/'Физ. лица в абс.вел.'!AB14-100</f>
        <v>16.556945883478122</v>
      </c>
      <c r="AB14" s="11">
        <f>'Физ. лица в абс.вел.'!AO14*100/'Физ. лица в абс.вел.'!AC14-100</f>
        <v>16.881952201891153</v>
      </c>
      <c r="AC14" s="11">
        <f>'Физ. лица в абс.вел.'!AP14*100/'Физ. лица в абс.вел.'!AD14-100</f>
        <v>13.534112430135337</v>
      </c>
      <c r="AD14" s="11">
        <f>'Физ. лица в абс.вел.'!AQ14*100/'Физ. лица в абс.вел.'!AE14-100</f>
        <v>11.875786187351281</v>
      </c>
      <c r="AE14" s="11">
        <f>'Физ. лица в абс.вел.'!AR14*100/'Физ. лица в абс.вел.'!AF14-100</f>
        <v>11.114097567531246</v>
      </c>
      <c r="AF14" s="11">
        <f>'Физ. лица в абс.вел.'!AS14*100/'Физ. лица в абс.вел.'!AG14-100</f>
        <v>11.760890395813377</v>
      </c>
      <c r="AG14" s="11">
        <f>'Физ. лица в абс.вел.'!AT14*100/'Физ. лица в абс.вел.'!AH14-100</f>
        <v>11.817417278079049</v>
      </c>
      <c r="AH14" s="11">
        <f>'Физ. лица в абс.вел.'!AU14*100/'Физ. лица в абс.вел.'!AI14-100</f>
        <v>12.216871257698955</v>
      </c>
      <c r="AI14" s="11">
        <f>'Физ. лица в абс.вел.'!AV14*100/'Физ. лица в абс.вел.'!AJ14-100</f>
        <v>13.387858084451935</v>
      </c>
      <c r="AJ14" s="11">
        <f>'Физ. лица в абс.вел.'!AW14*100/'Физ. лица в абс.вел.'!AK14-100</f>
        <v>13.009052944308976</v>
      </c>
      <c r="AK14" s="11">
        <f>'Физ. лица в абс.вел.'!AX14*100/'Физ. лица в абс.вел.'!AL14-100</f>
        <v>13.441024926890407</v>
      </c>
      <c r="AL14" s="11">
        <f>'Физ. лица в абс.вел.'!AY14*100/'Физ. лица в абс.вел.'!AM14-100</f>
        <v>13.482260183968464</v>
      </c>
      <c r="AM14" s="11">
        <f>'Физ. лица в абс.вел.'!AZ14*100/'Физ. лица в абс.вел.'!AN14-100</f>
        <v>13.633379830967428</v>
      </c>
      <c r="AN14" s="11">
        <f>'Физ. лица в абс.вел.'!BA14*100/'Физ. лица в абс.вел.'!AO14-100</f>
        <v>13.804197122050368</v>
      </c>
      <c r="AO14" s="11">
        <f>'Физ. лица в абс.вел.'!BB14*100/'Физ. лица в абс.вел.'!AP14-100</f>
        <v>16.999606710335385</v>
      </c>
      <c r="AP14" s="11">
        <f>'Физ. лица в абс.вел.'!BC14*100/'Физ. лица в абс.вел.'!AQ14-100</f>
        <v>18.622576843360108</v>
      </c>
      <c r="AQ14" s="11">
        <f>'Физ. лица в абс.вел.'!BD14*100/'Физ. лица в абс.вел.'!AR14-100</f>
        <v>20.4093425791539</v>
      </c>
      <c r="AR14" s="11">
        <f>'Физ. лица в абс.вел.'!BE14*100/'Физ. лица в абс.вел.'!AS14-100</f>
        <v>20.059884188727523</v>
      </c>
      <c r="AS14" s="11">
        <f>'Физ. лица в абс.вел.'!BF14*100/'Физ. лица в абс.вел.'!AT14-100</f>
        <v>20.17480159759323</v>
      </c>
      <c r="AT14" s="11">
        <f>'Физ. лица в абс.вел.'!BG14*100/'Физ. лица в абс.вел.'!AU14-100</f>
        <v>19.817640017319107</v>
      </c>
      <c r="AU14" s="11">
        <f>'Физ. лица в абс.вел.'!BH14*100/'Физ. лица в абс.вел.'!AV14-100</f>
        <v>19.487711578368376</v>
      </c>
      <c r="AV14" s="11">
        <f>'Физ. лица в абс.вел.'!BI14*100/'Физ. лица в абс.вел.'!AW14-100</f>
        <v>19.709577014173931</v>
      </c>
      <c r="AW14" s="11">
        <f>'Физ. лица в абс.вел.'!BJ14*100/'Физ. лица в абс.вел.'!AX14-100</f>
        <v>20.059659718641825</v>
      </c>
      <c r="AX14" s="11">
        <f>'Физ. лица в абс.вел.'!BK14*100/'Физ. лица в абс.вел.'!AY14-100</f>
        <v>19.914190292776865</v>
      </c>
      <c r="AY14" s="11">
        <f>'Физ. лица в абс.вел.'!BL14*100/'Физ. лица в абс.вел.'!AZ14-100</f>
        <v>20.33914623725795</v>
      </c>
      <c r="AZ14" s="11">
        <f>'Физ. лица в абс.вел.'!BM14*100/'Физ. лица в абс.вел.'!BA14-100</f>
        <v>18.188162376987137</v>
      </c>
      <c r="BA14" s="11">
        <f>'Физ. лица в абс.вел.'!BN14*100/'Физ. лица в абс.вел.'!BB14-100</f>
        <v>14.392850519287833</v>
      </c>
      <c r="BB14" s="11">
        <f>'Физ. лица в абс.вел.'!BO14*100/'Физ. лица в абс.вел.'!BC14-100</f>
        <v>12.241052463284831</v>
      </c>
      <c r="BC14" s="11">
        <f>'Физ. лица в абс.вел.'!BP14*100/'Физ. лица в абс.вел.'!BD14-100</f>
        <v>9.7768948314155324</v>
      </c>
      <c r="BD14" s="11">
        <f>'Физ. лица в абс.вел.'!BQ14*100/'Физ. лица в абс.вел.'!BE14-100</f>
        <v>8.7012887135935699</v>
      </c>
      <c r="BE14" s="11">
        <f>'Физ. лица в абс.вел.'!BR14*100/'Физ. лица в абс.вел.'!BF14-100</f>
        <v>7.3321535705807435</v>
      </c>
      <c r="BF14" s="11">
        <f>'Физ. лица в абс.вел.'!BS14*100/'Физ. лица в абс.вел.'!BG14-100</f>
        <v>6.8861066235864286</v>
      </c>
      <c r="BG14" s="11">
        <f>'Физ. лица в абс.вел.'!BT14*100/'Физ. лица в абс.вел.'!BH14-100</f>
        <v>6.0784867601979471</v>
      </c>
      <c r="BH14" s="11">
        <f>'Физ. лица в абс.вел.'!BU14*100/'Физ. лица в абс.вел.'!BI14-100</f>
        <v>6.3158439944061797</v>
      </c>
      <c r="BI14" s="11">
        <f>'Физ. лица в абс.вел.'!BV14*100/'Физ. лица в абс.вел.'!BJ14-100</f>
        <v>6.0795681114076245</v>
      </c>
      <c r="BJ14" s="11">
        <f>'Физ. лица в абс.вел.'!BW14*100/'Физ. лица в абс.вел.'!BK14-100</f>
        <v>6.0113844277292117</v>
      </c>
      <c r="BK14" s="11">
        <f>'Физ. лица в абс.вел.'!BX14*100/'Физ. лица в абс.вел.'!BL14-100</f>
        <v>5.5224970247322318</v>
      </c>
      <c r="BL14" s="11">
        <f>'Физ. лица в абс.вел.'!BY14*100/'Физ. лица в абс.вел.'!BM14-100</f>
        <v>7.4438806657259278</v>
      </c>
      <c r="BM14" s="11">
        <f>'Физ. лица в абс.вел.'!BZ14*100/'Физ. лица в абс.вел.'!BN14-100</f>
        <v>10.549301340574942</v>
      </c>
      <c r="BN14" s="11">
        <f>'Физ. лица в абс.вел.'!CA14*100/'Физ. лица в абс.вел.'!BO14-100</f>
        <v>12.946024317037185</v>
      </c>
      <c r="BO14" s="11">
        <f>'Физ. лица в абс.вел.'!CB14*100/'Физ. лица в абс.вел.'!BP14-100</f>
        <v>15.186205634461516</v>
      </c>
      <c r="BP14" s="11">
        <f>'Физ. лица в абс.вел.'!CC14*100/'Физ. лица в абс.вел.'!BQ14-100</f>
        <v>15.906449298066519</v>
      </c>
      <c r="BQ14" s="11">
        <f>'Физ. лица в абс.вел.'!CD14*100/'Физ. лица в абс.вел.'!BR14-100</f>
        <v>18.763634901326043</v>
      </c>
      <c r="BR14" s="11">
        <f>'Физ. лица в абс.вел.'!CE14*100/'Физ. лица в абс.вел.'!BS14-100</f>
        <v>20.807024172939435</v>
      </c>
      <c r="BS14" s="11">
        <f>'Физ. лица в абс.вел.'!CF14*100/'Физ. лица в абс.вел.'!BT14-100</f>
        <v>22.338820234138453</v>
      </c>
      <c r="BT14" s="11">
        <f>'Физ. лица в абс.вел.'!CG14*100/'Физ. лица в абс.вел.'!BU14-100</f>
        <v>21.824577129939982</v>
      </c>
      <c r="BU14" s="11">
        <f>'Физ. лица в абс.вел.'!CH14*100/'Физ. лица в абс.вел.'!BV14-100</f>
        <v>20.222845521402618</v>
      </c>
      <c r="BV14" s="11">
        <f>'Физ. лица в абс.вел.'!CI14*100/'Физ. лица в абс.вел.'!BW14-100</f>
        <v>20.503576428174199</v>
      </c>
      <c r="BW14" s="11">
        <f>'Физ. лица в абс.вел.'!CJ14*100/'Физ. лица в абс.вел.'!BX14-100</f>
        <v>19.865798527195707</v>
      </c>
      <c r="BX14" s="11">
        <f>'Физ. лица в абс.вел.'!CK14*100/'Физ. лица в абс.вел.'!BY14-100</f>
        <v>19.498132434169463</v>
      </c>
      <c r="BY14" s="11">
        <f>'Физ. лица в абс.вел.'!CL14*100/'Физ. лица в абс.вел.'!BZ14-100</f>
        <v>19.519706691109079</v>
      </c>
      <c r="BZ14" s="11">
        <f>'Физ. лица в абс.вел.'!CM14*100/'Физ. лица в абс.вел.'!CA14-100</f>
        <v>19.399327982415841</v>
      </c>
      <c r="CA14" s="11">
        <f>'Физ. лица в абс.вел.'!CN14*100/'Физ. лица в абс.вел.'!CB14-100</f>
        <v>19.720025420138398</v>
      </c>
      <c r="CB14" s="11">
        <f>'Физ. лица в абс.вел.'!CO14*100/'Физ. лица в абс.вел.'!CC14-100</f>
        <v>17.787040347404499</v>
      </c>
      <c r="CC14" s="11">
        <f>'Физ. лица в абс.вел.'!CP14*100/'Физ. лица в абс.вел.'!CD14-100</f>
        <v>15.387740936063594</v>
      </c>
      <c r="CD14" s="11">
        <f>'Физ. лица в абс.вел.'!CQ14*100/'Физ. лица в абс.вел.'!CE14-100</f>
        <v>12.341553353307219</v>
      </c>
      <c r="CE14" s="11">
        <f>'Физ. лица в абс.вел.'!CR14*100/'Физ. лица в абс.вел.'!CF14-100</f>
        <v>10.270631958272531</v>
      </c>
      <c r="CF14" s="11">
        <f>'Физ. лица в абс.вел.'!CS14*100/'Физ. лица в абс.вел.'!CG14-100</f>
        <v>5.0739416624677034</v>
      </c>
      <c r="CG14" s="11">
        <f>'Физ. лица в абс.вел.'!CT14*100/'Физ. лица в абс.вел.'!CH14-100</f>
        <v>3.445041289184644</v>
      </c>
      <c r="CH14" s="11">
        <f>'Физ. лица в абс.вел.'!CU14*100/'Физ. лица в абс.вел.'!CI14-100</f>
        <v>1.4457582074826121</v>
      </c>
      <c r="CI14" s="11">
        <f>'Физ. лица в абс.вел.'!CV14*100/'Физ. лица в абс.вел.'!CJ14-100</f>
        <v>0.32101459588531611</v>
      </c>
      <c r="CJ14" s="11">
        <f>'Физ. лица в абс.вел.'!CW14*100/'Физ. лица в абс.вел.'!CK14-100</f>
        <v>-1.1146447167399316</v>
      </c>
      <c r="CK14" s="11">
        <f>'Физ. лица в абс.вел.'!CX14*100/'Физ. лица в абс.вел.'!CL14-100</f>
        <v>-2.7086720451547563</v>
      </c>
      <c r="CL14" s="11">
        <f>'Физ. лица в абс.вел.'!CY14*100/'Физ. лица в абс.вел.'!CM14-100</f>
        <v>-3.9918819410912647</v>
      </c>
      <c r="CM14" s="11">
        <f>'Физ. лица в абс.вел.'!CZ14*100/'Физ. лица в абс.вел.'!CN14-100</f>
        <v>-6.3743198808593462</v>
      </c>
      <c r="CN14" s="11">
        <f>'Физ. лица в абс.вел.'!DA14*100/'Физ. лица в абс.вел.'!CO14-100</f>
        <v>-6.5103607571977449</v>
      </c>
      <c r="CO14" s="11">
        <f>'Физ. лица в абс.вел.'!DB14*100/'Физ. лица в абс.вел.'!CP14-100</f>
        <v>-6.7727476139123013</v>
      </c>
      <c r="CP14" s="11">
        <f>'Физ. лица в абс.вел.'!DC14*100/'Физ. лица в абс.вел.'!CQ14-100</f>
        <v>-6.4358249197719886</v>
      </c>
      <c r="CQ14" s="11">
        <f>'Физ. лица в абс.вел.'!DD14*100/'Физ. лица в абс.вел.'!CR14-100</f>
        <v>-6.2273820577118499</v>
      </c>
      <c r="CR14" s="11">
        <f>'Физ. лица в абс.вел.'!DE14*100/'Физ. лица в абс.вел.'!CS14-100</f>
        <v>-1.8664129400570886</v>
      </c>
      <c r="CS14" s="11">
        <f>'Физ. лица в абс.вел.'!DF14*100/'Физ. лица в абс.вел.'!CT14-100</f>
        <v>-6.8977810845794352E-2</v>
      </c>
    </row>
    <row r="15" spans="1:97" x14ac:dyDescent="0.25">
      <c r="A15" s="8" t="s">
        <v>13</v>
      </c>
      <c r="B15" s="11">
        <f>'Физ. лица в абс.вел.'!O15*100/'Физ. лица в абс.вел.'!C15-100</f>
        <v>16.326196299328956</v>
      </c>
      <c r="C15" s="11">
        <f>'Физ. лица в абс.вел.'!P15*100/'Физ. лица в абс.вел.'!D15-100</f>
        <v>17.490538622729517</v>
      </c>
      <c r="D15" s="11">
        <f>'Физ. лица в абс.вел.'!Q15*100/'Физ. лица в абс.вел.'!E15-100</f>
        <v>18.607211357292684</v>
      </c>
      <c r="E15" s="11">
        <f>'Физ. лица в абс.вел.'!R15*100/'Физ. лица в абс.вел.'!F15-100</f>
        <v>19.617430525916006</v>
      </c>
      <c r="F15" s="11">
        <f>'Физ. лица в абс.вел.'!S15*100/'Физ. лица в абс.вел.'!G15-100</f>
        <v>22.22105716892932</v>
      </c>
      <c r="G15" s="11">
        <f>'Физ. лица в абс.вел.'!T15*100/'Физ. лица в абс.вел.'!H15-100</f>
        <v>22.819686988002545</v>
      </c>
      <c r="H15" s="11">
        <f>'Физ. лица в абс.вел.'!U15*100/'Физ. лица в абс.вел.'!I15-100</f>
        <v>23.531427118197598</v>
      </c>
      <c r="I15" s="11">
        <f>'Физ. лица в абс.вел.'!V15*100/'Физ. лица в абс.вел.'!J15-100</f>
        <v>24.195712407055694</v>
      </c>
      <c r="J15" s="11">
        <f>'Физ. лица в абс.вел.'!W15*100/'Физ. лица в абс.вел.'!K15-100</f>
        <v>24.762360282565552</v>
      </c>
      <c r="K15" s="11">
        <f>'Физ. лица в абс.вел.'!X15*100/'Физ. лица в абс.вел.'!L15-100</f>
        <v>24.908676428576328</v>
      </c>
      <c r="L15" s="11">
        <f>'Физ. лица в абс.вел.'!Y15*100/'Физ. лица в абс.вел.'!M15-100</f>
        <v>25.128327894802283</v>
      </c>
      <c r="M15" s="11">
        <f>'Физ. лица в абс.вел.'!Z15*100/'Физ. лица в абс.вел.'!N15-100</f>
        <v>23.857752618268151</v>
      </c>
      <c r="N15" s="11">
        <f>'Физ. лица в абс.вел.'!AA15*100/'Физ. лица в абс.вел.'!O15-100</f>
        <v>23.945582484918447</v>
      </c>
      <c r="O15" s="11">
        <f>'Физ. лица в абс.вел.'!AB15*100/'Физ. лица в абс.вел.'!P15-100</f>
        <v>23.922170266994499</v>
      </c>
      <c r="P15" s="11">
        <f>'Физ. лица в абс.вел.'!AC15*100/'Физ. лица в абс.вел.'!Q15-100</f>
        <v>23.598121537044079</v>
      </c>
      <c r="Q15" s="11">
        <f>'Физ. лица в абс.вел.'!AD15*100/'Физ. лица в абс.вел.'!R15-100</f>
        <v>23.576522796343056</v>
      </c>
      <c r="R15" s="11">
        <f>'Физ. лица в абс.вел.'!AE15*100/'Физ. лица в абс.вел.'!S15-100</f>
        <v>22.975518735751592</v>
      </c>
      <c r="S15" s="11">
        <f>'Физ. лица в абс.вел.'!AF15*100/'Физ. лица в абс.вел.'!T15-100</f>
        <v>22.245131099066199</v>
      </c>
      <c r="T15" s="11">
        <f>'Физ. лица в абс.вел.'!AG15*100/'Физ. лица в абс.вел.'!U15-100</f>
        <v>20.705833313885137</v>
      </c>
      <c r="U15" s="11">
        <f>'Физ. лица в абс.вел.'!AH15*100/'Физ. лица в абс.вел.'!V15-100</f>
        <v>19.622216937587709</v>
      </c>
      <c r="V15" s="11">
        <f>'Физ. лица в абс.вел.'!AI15*100/'Физ. лица в абс.вел.'!W15-100</f>
        <v>19.219112582445405</v>
      </c>
      <c r="W15" s="11">
        <f>'Физ. лица в абс.вел.'!AJ15*100/'Физ. лица в абс.вел.'!X15-100</f>
        <v>18.096484103307418</v>
      </c>
      <c r="X15" s="11">
        <f>'Физ. лица в абс.вел.'!AK15*100/'Физ. лица в абс.вел.'!Y15-100</f>
        <v>17.048209189293715</v>
      </c>
      <c r="Y15" s="11">
        <f>'Физ. лица в абс.вел.'!AL15*100/'Физ. лица в абс.вел.'!Z15-100</f>
        <v>16.834994914432414</v>
      </c>
      <c r="Z15" s="11">
        <f>'Физ. лица в абс.вел.'!AM15*100/'Физ. лица в абс.вел.'!AA15-100</f>
        <v>16.566306415864105</v>
      </c>
      <c r="AA15" s="11">
        <f>'Физ. лица в абс.вел.'!AN15*100/'Физ. лица в абс.вел.'!AB15-100</f>
        <v>16.306998529070214</v>
      </c>
      <c r="AB15" s="11">
        <f>'Физ. лица в абс.вел.'!AO15*100/'Физ. лица в абс.вел.'!AC15-100</f>
        <v>16.097834666260923</v>
      </c>
      <c r="AC15" s="11">
        <f>'Физ. лица в абс.вел.'!AP15*100/'Физ. лица в абс.вел.'!AD15-100</f>
        <v>13.063617215605134</v>
      </c>
      <c r="AD15" s="11">
        <f>'Физ. лица в абс.вел.'!AQ15*100/'Физ. лица в абс.вел.'!AE15-100</f>
        <v>11.28213120164277</v>
      </c>
      <c r="AE15" s="11">
        <f>'Физ. лица в абс.вел.'!AR15*100/'Физ. лица в абс.вел.'!AF15-100</f>
        <v>10.633060319471468</v>
      </c>
      <c r="AF15" s="11">
        <f>'Физ. лица в абс.вел.'!AS15*100/'Физ. лица в абс.вел.'!AG15-100</f>
        <v>11.503781659623712</v>
      </c>
      <c r="AG15" s="11">
        <f>'Физ. лица в абс.вел.'!AT15*100/'Физ. лица в абс.вел.'!AH15-100</f>
        <v>12.034401682960024</v>
      </c>
      <c r="AH15" s="11">
        <f>'Физ. лица в абс.вел.'!AU15*100/'Физ. лица в абс.вел.'!AI15-100</f>
        <v>11.856266585461341</v>
      </c>
      <c r="AI15" s="11">
        <f>'Физ. лица в абс.вел.'!AV15*100/'Физ. лица в абс.вел.'!AJ15-100</f>
        <v>13.643322348789539</v>
      </c>
      <c r="AJ15" s="11">
        <f>'Физ. лица в абс.вел.'!AW15*100/'Физ. лица в абс.вел.'!AK15-100</f>
        <v>13.037164845865405</v>
      </c>
      <c r="AK15" s="11">
        <f>'Физ. лица в абс.вел.'!AX15*100/'Физ. лица в абс.вел.'!AL15-100</f>
        <v>13.234247364674772</v>
      </c>
      <c r="AL15" s="11">
        <f>'Физ. лица в абс.вел.'!AY15*100/'Физ. лица в абс.вел.'!AM15-100</f>
        <v>13.114809268202393</v>
      </c>
      <c r="AM15" s="11">
        <f>'Физ. лица в абс.вел.'!AZ15*100/'Физ. лица в абс.вел.'!AN15-100</f>
        <v>13.137028131162268</v>
      </c>
      <c r="AN15" s="11">
        <f>'Физ. лица в абс.вел.'!BA15*100/'Физ. лица в абс.вел.'!AO15-100</f>
        <v>13.27763443502478</v>
      </c>
      <c r="AO15" s="11">
        <f>'Физ. лица в абс.вел.'!BB15*100/'Физ. лица в абс.вел.'!AP15-100</f>
        <v>16.184313563862673</v>
      </c>
      <c r="AP15" s="11">
        <f>'Физ. лица в абс.вел.'!BC15*100/'Физ. лица в абс.вел.'!AQ15-100</f>
        <v>17.97662100155695</v>
      </c>
      <c r="AQ15" s="11">
        <f>'Физ. лица в абс.вел.'!BD15*100/'Физ. лица в абс.вел.'!AR15-100</f>
        <v>19.938810902784596</v>
      </c>
      <c r="AR15" s="11">
        <f>'Физ. лица в абс.вел.'!BE15*100/'Физ. лица в абс.вел.'!AS15-100</f>
        <v>19.870293930689328</v>
      </c>
      <c r="AS15" s="11">
        <f>'Физ. лица в абс.вел.'!BF15*100/'Физ. лица в абс.вел.'!AT15-100</f>
        <v>19.435261816661281</v>
      </c>
      <c r="AT15" s="11">
        <f>'Физ. лица в абс.вел.'!BG15*100/'Физ. лица в абс.вел.'!AU15-100</f>
        <v>19.514319939017753</v>
      </c>
      <c r="AU15" s="11">
        <f>'Физ. лица в абс.вел.'!BH15*100/'Физ. лица в абс.вел.'!AV15-100</f>
        <v>18.868111210052433</v>
      </c>
      <c r="AV15" s="11">
        <f>'Физ. лица в абс.вел.'!BI15*100/'Физ. лица в абс.вел.'!AW15-100</f>
        <v>18.734886954419053</v>
      </c>
      <c r="AW15" s="11">
        <f>'Физ. лица в абс.вел.'!BJ15*100/'Физ. лица в абс.вел.'!AX15-100</f>
        <v>19.593654119583931</v>
      </c>
      <c r="AX15" s="11">
        <f>'Физ. лица в абс.вел.'!BK15*100/'Физ. лица в абс.вел.'!AY15-100</f>
        <v>19.837704357139671</v>
      </c>
      <c r="AY15" s="11">
        <f>'Физ. лица в абс.вел.'!BL15*100/'Физ. лица в абс.вел.'!AZ15-100</f>
        <v>20.513914220156494</v>
      </c>
      <c r="AZ15" s="11">
        <f>'Физ. лица в абс.вел.'!BM15*100/'Физ. лица в абс.вел.'!BA15-100</f>
        <v>18.385335695433668</v>
      </c>
      <c r="BA15" s="11">
        <f>'Физ. лица в абс.вел.'!BN15*100/'Физ. лица в абс.вел.'!BB15-100</f>
        <v>14.728731668901517</v>
      </c>
      <c r="BB15" s="11">
        <f>'Физ. лица в абс.вел.'!BO15*100/'Физ. лица в абс.вел.'!BC15-100</f>
        <v>12.278214966518405</v>
      </c>
      <c r="BC15" s="11">
        <f>'Физ. лица в абс.вел.'!BP15*100/'Физ. лица в абс.вел.'!BD15-100</f>
        <v>9.5493049966579804</v>
      </c>
      <c r="BD15" s="11">
        <f>'Физ. лица в абс.вел.'!BQ15*100/'Физ. лица в абс.вел.'!BE15-100</f>
        <v>8.4765331328536178</v>
      </c>
      <c r="BE15" s="11">
        <f>'Физ. лица в абс.вел.'!BR15*100/'Физ. лица в абс.вел.'!BF15-100</f>
        <v>7.5900200154574833</v>
      </c>
      <c r="BF15" s="11">
        <f>'Физ. лица в абс.вел.'!BS15*100/'Физ. лица в абс.вел.'!BG15-100</f>
        <v>7.5932313699967438</v>
      </c>
      <c r="BG15" s="11">
        <f>'Физ. лица в абс.вел.'!BT15*100/'Физ. лица в абс.вел.'!BH15-100</f>
        <v>6.7331702757039835</v>
      </c>
      <c r="BH15" s="11">
        <f>'Физ. лица в абс.вел.'!BU15*100/'Физ. лица в абс.вел.'!BI15-100</f>
        <v>7.2036352296520647</v>
      </c>
      <c r="BI15" s="11">
        <f>'Физ. лица в абс.вел.'!BV15*100/'Физ. лица в абс.вел.'!BJ15-100</f>
        <v>7.3348225738832298</v>
      </c>
      <c r="BJ15" s="11">
        <f>'Физ. лица в абс.вел.'!BW15*100/'Физ. лица в абс.вел.'!BK15-100</f>
        <v>7.2611828671089995</v>
      </c>
      <c r="BK15" s="11">
        <f>'Физ. лица в абс.вел.'!BX15*100/'Физ. лица в абс.вел.'!BL15-100</f>
        <v>6.6534448038079006</v>
      </c>
      <c r="BL15" s="11">
        <f>'Физ. лица в абс.вел.'!BY15*100/'Физ. лица в абс.вел.'!BM15-100</f>
        <v>8.7325388923839995</v>
      </c>
      <c r="BM15" s="11">
        <f>'Физ. лица в абс.вел.'!BZ15*100/'Физ. лица в абс.вел.'!BN15-100</f>
        <v>11.950478946750025</v>
      </c>
      <c r="BN15" s="11">
        <f>'Физ. лица в абс.вел.'!CA15*100/'Физ. лица в абс.вел.'!BO15-100</f>
        <v>14.677512640161197</v>
      </c>
      <c r="BO15" s="11">
        <f>'Физ. лица в абс.вел.'!CB15*100/'Физ. лица в абс.вел.'!BP15-100</f>
        <v>17.321113940442913</v>
      </c>
      <c r="BP15" s="11">
        <f>'Физ. лица в абс.вел.'!CC15*100/'Физ. лица в абс.вел.'!BQ15-100</f>
        <v>18.665379569812629</v>
      </c>
      <c r="BQ15" s="11">
        <f>'Физ. лица в абс.вел.'!CD15*100/'Физ. лица в абс.вел.'!BR15-100</f>
        <v>21.312310818858862</v>
      </c>
      <c r="BR15" s="11">
        <f>'Физ. лица в абс.вел.'!CE15*100/'Физ. лица в абс.вел.'!BS15-100</f>
        <v>23.228706061687546</v>
      </c>
      <c r="BS15" s="11">
        <f>'Физ. лица в абс.вел.'!CF15*100/'Физ. лица в абс.вел.'!BT15-100</f>
        <v>24.93611201094194</v>
      </c>
      <c r="BT15" s="11">
        <f>'Физ. лица в абс.вел.'!CG15*100/'Физ. лица в абс.вел.'!BU15-100</f>
        <v>25.58237556990882</v>
      </c>
      <c r="BU15" s="11">
        <f>'Физ. лица в абс.вел.'!CH15*100/'Физ. лица в абс.вел.'!BV15-100</f>
        <v>24.194479260792264</v>
      </c>
      <c r="BV15" s="11">
        <f>'Физ. лица в абс.вел.'!CI15*100/'Физ. лица в абс.вел.'!BW15-100</f>
        <v>24.405147671511898</v>
      </c>
      <c r="BW15" s="11">
        <f>'Физ. лица в абс.вел.'!CJ15*100/'Физ. лица в абс.вел.'!BX15-100</f>
        <v>24.115280964451031</v>
      </c>
      <c r="BX15" s="11">
        <f>'Физ. лица в абс.вел.'!CK15*100/'Физ. лица в абс.вел.'!BY15-100</f>
        <v>23.742542888921349</v>
      </c>
      <c r="BY15" s="11">
        <f>'Физ. лица в абс.вел.'!CL15*100/'Физ. лица в абс.вел.'!BZ15-100</f>
        <v>23.653567838085664</v>
      </c>
      <c r="BZ15" s="11">
        <f>'Физ. лица в абс.вел.'!CM15*100/'Физ. лица в абс.вел.'!CA15-100</f>
        <v>23.487781863143852</v>
      </c>
      <c r="CA15" s="11">
        <f>'Физ. лица в абс.вел.'!CN15*100/'Физ. лица в абс.вел.'!CB15-100</f>
        <v>24.46083634047973</v>
      </c>
      <c r="CB15" s="11">
        <f>'Физ. лица в абс.вел.'!CO15*100/'Физ. лица в абс.вел.'!CC15-100</f>
        <v>22.565287222059993</v>
      </c>
      <c r="CC15" s="11">
        <f>'Физ. лица в абс.вел.'!CP15*100/'Физ. лица в абс.вел.'!CD15-100</f>
        <v>20.030872788926288</v>
      </c>
      <c r="CD15" s="11">
        <f>'Физ. лица в абс.вел.'!CQ15*100/'Физ. лица в абс.вел.'!CE15-100</f>
        <v>16.806075064550015</v>
      </c>
      <c r="CE15" s="11">
        <f>'Физ. лица в абс.вел.'!CR15*100/'Физ. лица в абс.вел.'!CF15-100</f>
        <v>14.368163790537096</v>
      </c>
      <c r="CF15" s="11">
        <f>'Физ. лица в абс.вел.'!CS15*100/'Физ. лица в абс.вел.'!CG15-100</f>
        <v>9.1282540973144677</v>
      </c>
      <c r="CG15" s="11">
        <f>'Физ. лица в абс.вел.'!CT15*100/'Физ. лица в абс.вел.'!CH15-100</f>
        <v>6.7814511094316998</v>
      </c>
      <c r="CH15" s="11">
        <f>'Физ. лица в абс.вел.'!CU15*100/'Физ. лица в абс.вел.'!CI15-100</f>
        <v>4.1527126590756893</v>
      </c>
      <c r="CI15" s="11">
        <f>'Физ. лица в абс.вел.'!CV15*100/'Физ. лица в абс.вел.'!CJ15-100</f>
        <v>2.8434445878665002</v>
      </c>
      <c r="CJ15" s="11">
        <f>'Физ. лица в абс.вел.'!CW15*100/'Физ. лица в абс.вел.'!CK15-100</f>
        <v>1.1766628534074215</v>
      </c>
      <c r="CK15" s="11">
        <f>'Физ. лица в абс.вел.'!CX15*100/'Физ. лица в абс.вел.'!CL15-100</f>
        <v>-0.39713207210024848</v>
      </c>
      <c r="CL15" s="11">
        <f>'Физ. лица в абс.вел.'!CY15*100/'Физ. лица в абс.вел.'!CM15-100</f>
        <v>-1.7399400111545873</v>
      </c>
      <c r="CM15" s="11">
        <f>'Физ. лица в абс.вел.'!CZ15*100/'Физ. лица в абс.вел.'!CN15-100</f>
        <v>-4.4799474703028181</v>
      </c>
      <c r="CN15" s="11">
        <f>'Физ. лица в абс.вел.'!DA15*100/'Физ. лица в абс.вел.'!CO15-100</f>
        <v>-4.9055271208002011</v>
      </c>
      <c r="CO15" s="11">
        <f>'Физ. лица в абс.вел.'!DB15*100/'Физ. лица в абс.вел.'!CP15-100</f>
        <v>-4.6512314315470746</v>
      </c>
      <c r="CP15" s="11">
        <f>'Физ. лица в абс.вел.'!DC15*100/'Физ. лица в абс.вел.'!CQ15-100</f>
        <v>-4.3537643672122925</v>
      </c>
      <c r="CQ15" s="11">
        <f>'Физ. лица в абс.вел.'!DD15*100/'Физ. лица в абс.вел.'!CR15-100</f>
        <v>-3.4946891137327327</v>
      </c>
      <c r="CR15" s="11">
        <f>'Физ. лица в абс.вел.'!DE15*100/'Физ. лица в абс.вел.'!CS15-100</f>
        <v>0.46566833152120068</v>
      </c>
      <c r="CS15" s="11">
        <f>'Физ. лица в абс.вел.'!DF15*100/'Физ. лица в абс.вел.'!CT15-100</f>
        <v>2.7421708779518497</v>
      </c>
    </row>
    <row r="16" spans="1:97" x14ac:dyDescent="0.25">
      <c r="A16" s="8" t="s">
        <v>14</v>
      </c>
      <c r="B16" s="11">
        <f>'Физ. лица в абс.вел.'!O16*100/'Физ. лица в абс.вел.'!C16-100</f>
        <v>13.175398458851035</v>
      </c>
      <c r="C16" s="11">
        <f>'Физ. лица в абс.вел.'!P16*100/'Физ. лица в абс.вел.'!D16-100</f>
        <v>14.119362606547313</v>
      </c>
      <c r="D16" s="11">
        <f>'Физ. лица в абс.вел.'!Q16*100/'Физ. лица в абс.вел.'!E16-100</f>
        <v>13.986313856443985</v>
      </c>
      <c r="E16" s="11">
        <f>'Физ. лица в абс.вел.'!R16*100/'Физ. лица в абс.вел.'!F16-100</f>
        <v>14.792431135638395</v>
      </c>
      <c r="F16" s="11">
        <f>'Физ. лица в абс.вел.'!S16*100/'Физ. лица в абс.вел.'!G16-100</f>
        <v>16.4621351914126</v>
      </c>
      <c r="G16" s="11">
        <f>'Физ. лица в абс.вел.'!T16*100/'Физ. лица в абс.вел.'!H16-100</f>
        <v>17.668012377308855</v>
      </c>
      <c r="H16" s="11">
        <f>'Физ. лица в абс.вел.'!U16*100/'Физ. лица в абс.вел.'!I16-100</f>
        <v>18.201707215924145</v>
      </c>
      <c r="I16" s="11">
        <f>'Физ. лица в абс.вел.'!V16*100/'Физ. лица в абс.вел.'!J16-100</f>
        <v>19.016773885894295</v>
      </c>
      <c r="J16" s="11">
        <f>'Физ. лица в абс.вел.'!W16*100/'Физ. лица в абс.вел.'!K16-100</f>
        <v>19.924594424730813</v>
      </c>
      <c r="K16" s="11">
        <f>'Физ. лица в абс.вел.'!X16*100/'Физ. лица в абс.вел.'!L16-100</f>
        <v>20.591202986084724</v>
      </c>
      <c r="L16" s="11">
        <f>'Физ. лица в абс.вел.'!Y16*100/'Физ. лица в абс.вел.'!M16-100</f>
        <v>21.177645428951223</v>
      </c>
      <c r="M16" s="11">
        <f>'Физ. лица в абс.вел.'!Z16*100/'Физ. лица в абс.вел.'!N16-100</f>
        <v>20.613244349608721</v>
      </c>
      <c r="N16" s="11">
        <f>'Физ. лица в абс.вел.'!AA16*100/'Физ. лица в абс.вел.'!O16-100</f>
        <v>20.462916444914057</v>
      </c>
      <c r="O16" s="11">
        <f>'Физ. лица в абс.вел.'!AB16*100/'Физ. лица в абс.вел.'!P16-100</f>
        <v>20.584714681041092</v>
      </c>
      <c r="P16" s="11">
        <f>'Физ. лица в абс.вел.'!AC16*100/'Физ. лица в абс.вел.'!Q16-100</f>
        <v>20.523387728755452</v>
      </c>
      <c r="Q16" s="11">
        <f>'Физ. лица в абс.вел.'!AD16*100/'Физ. лица в абс.вел.'!R16-100</f>
        <v>20.871047262096951</v>
      </c>
      <c r="R16" s="11">
        <f>'Физ. лица в абс.вел.'!AE16*100/'Физ. лица в абс.вел.'!S16-100</f>
        <v>20.436377096371615</v>
      </c>
      <c r="S16" s="11">
        <f>'Физ. лица в абс.вел.'!AF16*100/'Физ. лица в абс.вел.'!T16-100</f>
        <v>20.051997427242014</v>
      </c>
      <c r="T16" s="11">
        <f>'Физ. лица в абс.вел.'!AG16*100/'Физ. лица в абс.вел.'!U16-100</f>
        <v>19.299045935705891</v>
      </c>
      <c r="U16" s="11">
        <f>'Физ. лица в абс.вел.'!AH16*100/'Физ. лица в абс.вел.'!V16-100</f>
        <v>18.331899915973068</v>
      </c>
      <c r="V16" s="11">
        <f>'Физ. лица в абс.вел.'!AI16*100/'Физ. лица в абс.вел.'!W16-100</f>
        <v>17.875420981568993</v>
      </c>
      <c r="W16" s="11">
        <f>'Физ. лица в абс.вел.'!AJ16*100/'Физ. лица в абс.вел.'!X16-100</f>
        <v>16.672600922898567</v>
      </c>
      <c r="X16" s="11">
        <f>'Физ. лица в абс.вел.'!AK16*100/'Физ. лица в абс.вел.'!Y16-100</f>
        <v>15.145694812790921</v>
      </c>
      <c r="Y16" s="11">
        <f>'Физ. лица в абс.вел.'!AL16*100/'Физ. лица в абс.вел.'!Z16-100</f>
        <v>14.847168134637997</v>
      </c>
      <c r="Z16" s="11">
        <f>'Физ. лица в абс.вел.'!AM16*100/'Физ. лица в абс.вел.'!AA16-100</f>
        <v>14.740581929555901</v>
      </c>
      <c r="AA16" s="11">
        <f>'Физ. лица в абс.вел.'!AN16*100/'Физ. лица в абс.вел.'!AB16-100</f>
        <v>14.48406207974412</v>
      </c>
      <c r="AB16" s="11">
        <f>'Физ. лица в абс.вел.'!AO16*100/'Физ. лица в абс.вел.'!AC16-100</f>
        <v>14.493324735497126</v>
      </c>
      <c r="AC16" s="11">
        <f>'Физ. лица в абс.вел.'!AP16*100/'Физ. лица в абс.вел.'!AD16-100</f>
        <v>11.377476928842455</v>
      </c>
      <c r="AD16" s="11">
        <f>'Физ. лица в абс.вел.'!AQ16*100/'Физ. лица в абс.вел.'!AE16-100</f>
        <v>9.6101708603006557</v>
      </c>
      <c r="AE16" s="11">
        <f>'Физ. лица в абс.вел.'!AR16*100/'Физ. лица в абс.вел.'!AF16-100</f>
        <v>9.0566898597011516</v>
      </c>
      <c r="AF16" s="11">
        <f>'Физ. лица в абс.вел.'!AS16*100/'Физ. лица в абс.вел.'!AG16-100</f>
        <v>8.9950071567842969</v>
      </c>
      <c r="AG16" s="11">
        <f>'Физ. лица в абс.вел.'!AT16*100/'Физ. лица в абс.вел.'!AH16-100</f>
        <v>9.4019183959275807</v>
      </c>
      <c r="AH16" s="11">
        <f>'Физ. лица в абс.вел.'!AU16*100/'Физ. лица в абс.вел.'!AI16-100</f>
        <v>9.6925236309406273</v>
      </c>
      <c r="AI16" s="11">
        <f>'Физ. лица в абс.вел.'!AV16*100/'Физ. лица в абс.вел.'!AJ16-100</f>
        <v>10.762229311151998</v>
      </c>
      <c r="AJ16" s="11">
        <f>'Физ. лица в абс.вел.'!AW16*100/'Физ. лица в абс.вел.'!AK16-100</f>
        <v>10.672931518686539</v>
      </c>
      <c r="AK16" s="11">
        <f>'Физ. лица в абс.вел.'!AX16*100/'Физ. лица в абс.вел.'!AL16-100</f>
        <v>10.678622376197268</v>
      </c>
      <c r="AL16" s="11">
        <f>'Физ. лица в абс.вел.'!AY16*100/'Физ. лица в абс.вел.'!AM16-100</f>
        <v>10.713561186029878</v>
      </c>
      <c r="AM16" s="11">
        <f>'Физ. лица в абс.вел.'!AZ16*100/'Физ. лица в абс.вел.'!AN16-100</f>
        <v>10.974241750798996</v>
      </c>
      <c r="AN16" s="11">
        <f>'Физ. лица в абс.вел.'!BA16*100/'Физ. лица в абс.вел.'!AO16-100</f>
        <v>11.251681807277919</v>
      </c>
      <c r="AO16" s="11">
        <f>'Физ. лица в абс.вел.'!BB16*100/'Физ. лица в абс.вел.'!AP16-100</f>
        <v>14.017433729745647</v>
      </c>
      <c r="AP16" s="11">
        <f>'Физ. лица в абс.вел.'!BC16*100/'Физ. лица в абс.вел.'!AQ16-100</f>
        <v>15.937437505920485</v>
      </c>
      <c r="AQ16" s="11">
        <f>'Физ. лица в абс.вел.'!BD16*100/'Физ. лица в абс.вел.'!AR16-100</f>
        <v>17.718857860056474</v>
      </c>
      <c r="AR16" s="11">
        <f>'Физ. лица в абс.вел.'!BE16*100/'Физ. лица в абс.вел.'!AS16-100</f>
        <v>18.136038383587703</v>
      </c>
      <c r="AS16" s="11">
        <f>'Физ. лица в абс.вел.'!BF16*100/'Физ. лица в абс.вел.'!AT16-100</f>
        <v>18.208879406684957</v>
      </c>
      <c r="AT16" s="11">
        <f>'Физ. лица в абс.вел.'!BG16*100/'Физ. лица в абс.вел.'!AU16-100</f>
        <v>17.898093629102391</v>
      </c>
      <c r="AU16" s="11">
        <f>'Физ. лица в абс.вел.'!BH16*100/'Физ. лица в абс.вел.'!AV16-100</f>
        <v>17.523148603220164</v>
      </c>
      <c r="AV16" s="11">
        <f>'Физ. лица в абс.вел.'!BI16*100/'Физ. лица в абс.вел.'!AW16-100</f>
        <v>17.92389299343165</v>
      </c>
      <c r="AW16" s="11">
        <f>'Физ. лица в абс.вел.'!BJ16*100/'Физ. лица в абс.вел.'!AX16-100</f>
        <v>18.57853065733751</v>
      </c>
      <c r="AX16" s="11">
        <f>'Физ. лица в абс.вел.'!BK16*100/'Физ. лица в абс.вел.'!AY16-100</f>
        <v>18.697861916656223</v>
      </c>
      <c r="AY16" s="11">
        <f>'Физ. лица в абс.вел.'!BL16*100/'Физ. лица в абс.вел.'!AZ16-100</f>
        <v>19.080904790967352</v>
      </c>
      <c r="AZ16" s="11">
        <f>'Физ. лица в абс.вел.'!BM16*100/'Физ. лица в абс.вел.'!BA16-100</f>
        <v>16.812134962078247</v>
      </c>
      <c r="BA16" s="11">
        <f>'Физ. лица в абс.вел.'!BN16*100/'Физ. лица в абс.вел.'!BB16-100</f>
        <v>13.611966726303564</v>
      </c>
      <c r="BB16" s="11">
        <f>'Физ. лица в абс.вел.'!BO16*100/'Физ. лица в абс.вел.'!BC16-100</f>
        <v>11.254550571488224</v>
      </c>
      <c r="BC16" s="11">
        <f>'Физ. лица в абс.вел.'!BP16*100/'Физ. лица в абс.вел.'!BD16-100</f>
        <v>8.9541630016614704</v>
      </c>
      <c r="BD16" s="11">
        <f>'Физ. лица в абс.вел.'!BQ16*100/'Физ. лица в абс.вел.'!BE16-100</f>
        <v>8.0255936698556667</v>
      </c>
      <c r="BE16" s="11">
        <f>'Физ. лица в абс.вел.'!BR16*100/'Физ. лица в абс.вел.'!BF16-100</f>
        <v>6.729521370312753</v>
      </c>
      <c r="BF16" s="11">
        <f>'Физ. лица в абс.вел.'!BS16*100/'Физ. лица в абс.вел.'!BG16-100</f>
        <v>6.6569439616066148</v>
      </c>
      <c r="BG16" s="11">
        <f>'Физ. лица в абс.вел.'!BT16*100/'Физ. лица в абс.вел.'!BH16-100</f>
        <v>6.0128302707404657</v>
      </c>
      <c r="BH16" s="11">
        <f>'Физ. лица в абс.вел.'!BU16*100/'Физ. лица в абс.вел.'!BI16-100</f>
        <v>6.0558158012348287</v>
      </c>
      <c r="BI16" s="11">
        <f>'Физ. лица в абс.вел.'!BV16*100/'Физ. лица в абс.вел.'!BJ16-100</f>
        <v>5.8385093167701854</v>
      </c>
      <c r="BJ16" s="11">
        <f>'Физ. лица в абс.вел.'!BW16*100/'Физ. лица в абс.вел.'!BK16-100</f>
        <v>5.6670918678247375</v>
      </c>
      <c r="BK16" s="11">
        <f>'Физ. лица в абс.вел.'!BX16*100/'Физ. лица в абс.вел.'!BL16-100</f>
        <v>5.0547356113811617</v>
      </c>
      <c r="BL16" s="11">
        <f>'Физ. лица в абс.вел.'!BY16*100/'Физ. лица в абс.вел.'!BM16-100</f>
        <v>6.8892455858748036</v>
      </c>
      <c r="BM16" s="11">
        <f>'Физ. лица в абс.вел.'!BZ16*100/'Физ. лица в абс.вел.'!BN16-100</f>
        <v>9.8186599996753046</v>
      </c>
      <c r="BN16" s="11">
        <f>'Физ. лица в абс.вел.'!CA16*100/'Физ. лица в абс.вел.'!BO16-100</f>
        <v>12.158501158729635</v>
      </c>
      <c r="BO16" s="11">
        <f>'Физ. лица в абс.вел.'!CB16*100/'Физ. лица в абс.вел.'!BP16-100</f>
        <v>14.156520888207524</v>
      </c>
      <c r="BP16" s="11">
        <f>'Физ. лица в абс.вел.'!CC16*100/'Физ. лица в абс.вел.'!BQ16-100</f>
        <v>15.637356582614899</v>
      </c>
      <c r="BQ16" s="11">
        <f>'Физ. лица в абс.вел.'!CD16*100/'Физ. лица в абс.вел.'!BR16-100</f>
        <v>18.303632542296455</v>
      </c>
      <c r="BR16" s="11">
        <f>'Физ. лица в абс.вел.'!CE16*100/'Физ. лица в абс.вел.'!BS16-100</f>
        <v>19.843705281902885</v>
      </c>
      <c r="BS16" s="11">
        <f>'Физ. лица в абс.вел.'!CF16*100/'Физ. лица в абс.вел.'!BT16-100</f>
        <v>21.033530571992117</v>
      </c>
      <c r="BT16" s="11">
        <f>'Физ. лица в абс.вел.'!CG16*100/'Физ. лица в абс.вел.'!BU16-100</f>
        <v>20.718260068829352</v>
      </c>
      <c r="BU16" s="11">
        <f>'Физ. лица в абс.вел.'!CH16*100/'Физ. лица в абс.вел.'!BV16-100</f>
        <v>19.255775883370404</v>
      </c>
      <c r="BV16" s="11">
        <f>'Физ. лица в абс.вел.'!CI16*100/'Физ. лица в абс.вел.'!BW16-100</f>
        <v>19.770249281067862</v>
      </c>
      <c r="BW16" s="11">
        <f>'Физ. лица в абс.вел.'!CJ16*100/'Физ. лица в абс.вел.'!BX16-100</f>
        <v>19.833822464458592</v>
      </c>
      <c r="BX16" s="11">
        <f>'Физ. лица в абс.вел.'!CK16*100/'Физ. лица в абс.вел.'!BY16-100</f>
        <v>19.8034298414224</v>
      </c>
      <c r="BY16" s="11">
        <f>'Физ. лица в абс.вел.'!CL16*100/'Физ. лица в абс.вел.'!BZ16-100</f>
        <v>19.563899770862591</v>
      </c>
      <c r="BZ16" s="11">
        <f>'Физ. лица в абс.вел.'!CM16*100/'Физ. лица в абс.вел.'!CA16-100</f>
        <v>19.693265816890758</v>
      </c>
      <c r="CA16" s="11">
        <f>'Физ. лица в абс.вел.'!CN16*100/'Физ. лица в абс.вел.'!CB16-100</f>
        <v>20.053004164612929</v>
      </c>
      <c r="CB16" s="11">
        <f>'Физ. лица в абс.вел.'!CO16*100/'Физ. лица в абс.вел.'!CC16-100</f>
        <v>17.535647969729879</v>
      </c>
      <c r="CC16" s="11">
        <f>'Физ. лица в абс.вел.'!CP16*100/'Физ. лица в абс.вел.'!CD16-100</f>
        <v>14.983017159815674</v>
      </c>
      <c r="CD16" s="11">
        <f>'Физ. лица в абс.вел.'!CQ16*100/'Физ. лица в абс.вел.'!CE16-100</f>
        <v>12.460447498822546</v>
      </c>
      <c r="CE16" s="11">
        <f>'Физ. лица в абс.вел.'!CR16*100/'Физ. лица в абс.вел.'!CF16-100</f>
        <v>10.669447884753282</v>
      </c>
      <c r="CF16" s="11">
        <f>'Физ. лица в абс.вел.'!CS16*100/'Физ. лица в абс.вел.'!CG16-100</f>
        <v>4.8657978434566758</v>
      </c>
      <c r="CG16" s="11">
        <f>'Физ. лица в абс.вел.'!CT16*100/'Физ. лица в абс.вел.'!CH16-100</f>
        <v>2.6702753802422876</v>
      </c>
      <c r="CH16" s="11">
        <f>'Физ. лица в абс.вел.'!CU16*100/'Физ. лица в абс.вел.'!CI16-100</f>
        <v>-1.4207208248269865</v>
      </c>
      <c r="CI16" s="11">
        <f>'Физ. лица в абс.вел.'!CV16*100/'Физ. лица в абс.вел.'!CJ16-100</f>
        <v>-2.6347930078115098</v>
      </c>
      <c r="CJ16" s="11">
        <f>'Физ. лица в абс.вел.'!CW16*100/'Физ. лица в абс.вел.'!CK16-100</f>
        <v>-4.1213594971139145</v>
      </c>
      <c r="CK16" s="11">
        <f>'Физ. лица в абс.вел.'!CX16*100/'Физ. лица в абс.вел.'!CL16-100</f>
        <v>-5.8031132926964943</v>
      </c>
      <c r="CL16" s="11">
        <f>'Физ. лица в абс.вел.'!CY16*100/'Физ. лица в абс.вел.'!CM16-100</f>
        <v>-7.0631427946217968</v>
      </c>
      <c r="CM16" s="11">
        <f>'Физ. лица в абс.вел.'!CZ16*100/'Физ. лица в абс.вел.'!CN16-100</f>
        <v>-9.2032059787815115</v>
      </c>
      <c r="CN16" s="11">
        <f>'Физ. лица в абс.вел.'!DA16*100/'Физ. лица в абс.вел.'!CO16-100</f>
        <v>-9.6291306239977104</v>
      </c>
      <c r="CO16" s="11">
        <f>'Физ. лица в абс.вел.'!DB16*100/'Физ. лица в абс.вел.'!CP16-100</f>
        <v>-9.3141926890631908</v>
      </c>
      <c r="CP16" s="11">
        <f>'Физ. лица в абс.вел.'!DC16*100/'Физ. лица в абс.вел.'!CQ16-100</f>
        <v>-9.3344658562049858</v>
      </c>
      <c r="CQ16" s="11">
        <f>'Физ. лица в абс.вел.'!DD16*100/'Физ. лица в абс.вел.'!CR16-100</f>
        <v>-8.6306824205727537</v>
      </c>
      <c r="CR16" s="11">
        <f>'Физ. лица в абс.вел.'!DE16*100/'Физ. лица в абс.вел.'!CS16-100</f>
        <v>-4.1012458466640709</v>
      </c>
      <c r="CS16" s="11">
        <f>'Физ. лица в абс.вел.'!DF16*100/'Физ. лица в абс.вел.'!CT16-100</f>
        <v>-1.8421467536972216</v>
      </c>
    </row>
    <row r="17" spans="1:97" x14ac:dyDescent="0.25">
      <c r="A17" s="8" t="s">
        <v>15</v>
      </c>
      <c r="B17" s="11">
        <f>'Физ. лица в абс.вел.'!O17*100/'Физ. лица в абс.вел.'!C17-100</f>
        <v>16.566383463414212</v>
      </c>
      <c r="C17" s="11">
        <f>'Физ. лица в абс.вел.'!P17*100/'Физ. лица в абс.вел.'!D17-100</f>
        <v>17.611312094776963</v>
      </c>
      <c r="D17" s="11">
        <f>'Физ. лица в абс.вел.'!Q17*100/'Физ. лица в абс.вел.'!E17-100</f>
        <v>18.259741769603409</v>
      </c>
      <c r="E17" s="11">
        <f>'Физ. лица в абс.вел.'!R17*100/'Физ. лица в абс.вел.'!F17-100</f>
        <v>19.270922499351727</v>
      </c>
      <c r="F17" s="11">
        <f>'Физ. лица в абс.вел.'!S17*100/'Физ. лица в абс.вел.'!G17-100</f>
        <v>21.343142187877433</v>
      </c>
      <c r="G17" s="11">
        <f>'Физ. лица в абс.вел.'!T17*100/'Физ. лица в абс.вел.'!H17-100</f>
        <v>22.268742329146278</v>
      </c>
      <c r="H17" s="11">
        <f>'Физ. лица в абс.вел.'!U17*100/'Физ. лица в абс.вел.'!I17-100</f>
        <v>23.20954885655415</v>
      </c>
      <c r="I17" s="11">
        <f>'Физ. лица в абс.вел.'!V17*100/'Физ. лица в абс.вел.'!J17-100</f>
        <v>24.143568977255356</v>
      </c>
      <c r="J17" s="11">
        <f>'Физ. лица в абс.вел.'!W17*100/'Физ. лица в абс.вел.'!K17-100</f>
        <v>25.153042344767599</v>
      </c>
      <c r="K17" s="11">
        <f>'Физ. лица в абс.вел.'!X17*100/'Физ. лица в абс.вел.'!L17-100</f>
        <v>25.532289072091118</v>
      </c>
      <c r="L17" s="11">
        <f>'Физ. лица в абс.вел.'!Y17*100/'Физ. лица в абс.вел.'!M17-100</f>
        <v>26.475902338735338</v>
      </c>
      <c r="M17" s="11">
        <f>'Физ. лица в абс.вел.'!Z17*100/'Физ. лица в абс.вел.'!N17-100</f>
        <v>25.716104089855051</v>
      </c>
      <c r="N17" s="11">
        <f>'Физ. лица в абс.вел.'!AA17*100/'Физ. лица в абс.вел.'!O17-100</f>
        <v>24.451731220788162</v>
      </c>
      <c r="O17" s="11">
        <f>'Физ. лица в абс.вел.'!AB17*100/'Физ. лица в абс.вел.'!P17-100</f>
        <v>24.50925622329936</v>
      </c>
      <c r="P17" s="11">
        <f>'Физ. лица в абс.вел.'!AC17*100/'Физ. лица в абс.вел.'!Q17-100</f>
        <v>24.456511072235045</v>
      </c>
      <c r="Q17" s="11">
        <f>'Физ. лица в абс.вел.'!AD17*100/'Физ. лица в абс.вел.'!R17-100</f>
        <v>24.575683116599663</v>
      </c>
      <c r="R17" s="11">
        <f>'Физ. лица в абс.вел.'!AE17*100/'Физ. лица в абс.вел.'!S17-100</f>
        <v>23.724315462857774</v>
      </c>
      <c r="S17" s="11">
        <f>'Физ. лица в абс.вел.'!AF17*100/'Физ. лица в абс.вел.'!T17-100</f>
        <v>23.061577289446106</v>
      </c>
      <c r="T17" s="11">
        <f>'Физ. лица в абс.вел.'!AG17*100/'Физ. лица в абс.вел.'!U17-100</f>
        <v>22.004035272221785</v>
      </c>
      <c r="U17" s="11">
        <f>'Физ. лица в абс.вел.'!AH17*100/'Физ. лица в абс.вел.'!V17-100</f>
        <v>21.0784154487976</v>
      </c>
      <c r="V17" s="11">
        <f>'Физ. лица в абс.вел.'!AI17*100/'Физ. лица в абс.вел.'!W17-100</f>
        <v>20.13216781125719</v>
      </c>
      <c r="W17" s="11">
        <f>'Физ. лица в абс.вел.'!AJ17*100/'Физ. лица в абс.вел.'!X17-100</f>
        <v>18.758341643376355</v>
      </c>
      <c r="X17" s="11">
        <f>'Физ. лица в абс.вел.'!AK17*100/'Физ. лица в абс.вел.'!Y17-100</f>
        <v>17.208599680811759</v>
      </c>
      <c r="Y17" s="11">
        <f>'Физ. лица в абс.вел.'!AL17*100/'Физ. лица в абс.вел.'!Z17-100</f>
        <v>16.666519488404504</v>
      </c>
      <c r="Z17" s="11">
        <f>'Физ. лица в абс.вел.'!AM17*100/'Физ. лица в абс.вел.'!AA17-100</f>
        <v>16.309773612939381</v>
      </c>
      <c r="AA17" s="11">
        <f>'Физ. лица в абс.вел.'!AN17*100/'Физ. лица в абс.вел.'!AB17-100</f>
        <v>15.880248153010527</v>
      </c>
      <c r="AB17" s="11">
        <f>'Физ. лица в абс.вел.'!AO17*100/'Физ. лица в абс.вел.'!AC17-100</f>
        <v>15.590656734915839</v>
      </c>
      <c r="AC17" s="11">
        <f>'Физ. лица в абс.вел.'!AP17*100/'Физ. лица в абс.вел.'!AD17-100</f>
        <v>12.448158464871554</v>
      </c>
      <c r="AD17" s="11">
        <f>'Физ. лица в абс.вел.'!AQ17*100/'Физ. лица в абс.вел.'!AE17-100</f>
        <v>10.725082894480209</v>
      </c>
      <c r="AE17" s="11">
        <f>'Физ. лица в абс.вел.'!AR17*100/'Физ. лица в абс.вел.'!AF17-100</f>
        <v>9.9787405263221132</v>
      </c>
      <c r="AF17" s="11">
        <f>'Физ. лица в абс.вел.'!AS17*100/'Физ. лица в абс.вел.'!AG17-100</f>
        <v>10.159204333961611</v>
      </c>
      <c r="AG17" s="11">
        <f>'Физ. лица в абс.вел.'!AT17*100/'Физ. лица в абс.вел.'!AH17-100</f>
        <v>10.348932197455952</v>
      </c>
      <c r="AH17" s="11">
        <f>'Физ. лица в абс.вел.'!AU17*100/'Физ. лица в абс.вел.'!AI17-100</f>
        <v>10.706630712853482</v>
      </c>
      <c r="AI17" s="11">
        <f>'Физ. лица в абс.вел.'!AV17*100/'Физ. лица в абс.вел.'!AJ17-100</f>
        <v>12.017885806007797</v>
      </c>
      <c r="AJ17" s="11">
        <f>'Физ. лица в абс.вел.'!AW17*100/'Физ. лица в абс.вел.'!AK17-100</f>
        <v>11.518045505069978</v>
      </c>
      <c r="AK17" s="11">
        <f>'Физ. лица в абс.вел.'!AX17*100/'Физ. лица в абс.вел.'!AL17-100</f>
        <v>11.529740888222094</v>
      </c>
      <c r="AL17" s="11">
        <f>'Физ. лица в абс.вел.'!AY17*100/'Физ. лица в абс.вел.'!AM17-100</f>
        <v>11.51488665523695</v>
      </c>
      <c r="AM17" s="11">
        <f>'Физ. лица в абс.вел.'!AZ17*100/'Физ. лица в абс.вел.'!AN17-100</f>
        <v>11.821352408032695</v>
      </c>
      <c r="AN17" s="11">
        <f>'Физ. лица в абс.вел.'!BA17*100/'Физ. лица в абс.вел.'!AO17-100</f>
        <v>12.217590617170487</v>
      </c>
      <c r="AO17" s="11">
        <f>'Физ. лица в абс.вел.'!BB17*100/'Физ. лица в абс.вел.'!AP17-100</f>
        <v>15.129362545414509</v>
      </c>
      <c r="AP17" s="11">
        <f>'Физ. лица в абс.вел.'!BC17*100/'Физ. лица в абс.вел.'!AQ17-100</f>
        <v>17.098976109215016</v>
      </c>
      <c r="AQ17" s="11">
        <f>'Физ. лица в абс.вел.'!BD17*100/'Физ. лица в абс.вел.'!AR17-100</f>
        <v>18.259160159449564</v>
      </c>
      <c r="AR17" s="11">
        <f>'Физ. лица в абс.вел.'!BE17*100/'Физ. лица в абс.вел.'!AS17-100</f>
        <v>18.330517502986211</v>
      </c>
      <c r="AS17" s="11">
        <f>'Физ. лица в абс.вел.'!BF17*100/'Физ. лица в абс.вел.'!AT17-100</f>
        <v>18.378138285496732</v>
      </c>
      <c r="AT17" s="11">
        <f>'Физ. лица в абс.вел.'!BG17*100/'Физ. лица в абс.вел.'!AU17-100</f>
        <v>18.049526902538801</v>
      </c>
      <c r="AU17" s="11">
        <f>'Физ. лица в абс.вел.'!BH17*100/'Физ. лица в абс.вел.'!AV17-100</f>
        <v>17.930032138543737</v>
      </c>
      <c r="AV17" s="11">
        <f>'Физ. лица в абс.вел.'!BI17*100/'Физ. лица в абс.вел.'!AW17-100</f>
        <v>18.452822896431073</v>
      </c>
      <c r="AW17" s="11">
        <f>'Физ. лица в абс.вел.'!BJ17*100/'Физ. лица в абс.вел.'!AX17-100</f>
        <v>19.332456761403861</v>
      </c>
      <c r="AX17" s="11">
        <f>'Физ. лица в абс.вел.'!BK17*100/'Физ. лица в абс.вел.'!AY17-100</f>
        <v>19.273089019966434</v>
      </c>
      <c r="AY17" s="11">
        <f>'Физ. лица в абс.вел.'!BL17*100/'Физ. лица в абс.вел.'!AZ17-100</f>
        <v>19.205363794387878</v>
      </c>
      <c r="AZ17" s="11">
        <f>'Физ. лица в абс.вел.'!BM17*100/'Физ. лица в абс.вел.'!BA17-100</f>
        <v>16.462249434521482</v>
      </c>
      <c r="BA17" s="11">
        <f>'Физ. лица в абс.вел.'!BN17*100/'Физ. лица в абс.вел.'!BB17-100</f>
        <v>12.866732968672309</v>
      </c>
      <c r="BB17" s="11">
        <f>'Физ. лица в абс.вел.'!BO17*100/'Физ. лица в абс.вел.'!BC17-100</f>
        <v>10.404189505551841</v>
      </c>
      <c r="BC17" s="11">
        <f>'Физ. лица в абс.вел.'!BP17*100/'Физ. лица в абс.вел.'!BD17-100</f>
        <v>8.4712422887961338</v>
      </c>
      <c r="BD17" s="11">
        <f>'Физ. лица в абс.вел.'!BQ17*100/'Физ. лица в абс.вел.'!BE17-100</f>
        <v>7.5799601676958162</v>
      </c>
      <c r="BE17" s="11">
        <f>'Физ. лица в абс.вел.'!BR17*100/'Физ. лица в абс.вел.'!BF17-100</f>
        <v>6.3170025728988008</v>
      </c>
      <c r="BF17" s="11">
        <f>'Физ. лица в абс.вел.'!BS17*100/'Физ. лица в абс.вел.'!BG17-100</f>
        <v>6.3010872153003703</v>
      </c>
      <c r="BG17" s="11">
        <f>'Физ. лица в абс.вел.'!BT17*100/'Физ. лица в абс.вел.'!BH17-100</f>
        <v>5.429612914424581</v>
      </c>
      <c r="BH17" s="11">
        <f>'Физ. лица в абс.вел.'!BU17*100/'Физ. лица в абс.вел.'!BI17-100</f>
        <v>5.5364747904932017</v>
      </c>
      <c r="BI17" s="11">
        <f>'Физ. лица в абс.вел.'!BV17*100/'Физ. лица в абс.вел.'!BJ17-100</f>
        <v>5.2193517765120703</v>
      </c>
      <c r="BJ17" s="11">
        <f>'Физ. лица в абс.вел.'!BW17*100/'Физ. лица в абс.вел.'!BK17-100</f>
        <v>5.1534579643967362</v>
      </c>
      <c r="BK17" s="11">
        <f>'Физ. лица в абс.вел.'!BX17*100/'Физ. лица в абс.вел.'!BL17-100</f>
        <v>4.7021081576535266</v>
      </c>
      <c r="BL17" s="11">
        <f>'Физ. лица в абс.вел.'!BY17*100/'Физ. лица в абс.вел.'!BM17-100</f>
        <v>6.904807748654278</v>
      </c>
      <c r="BM17" s="11">
        <f>'Физ. лица в абс.вел.'!BZ17*100/'Физ. лица в абс.вел.'!BN17-100</f>
        <v>9.8841790437781185</v>
      </c>
      <c r="BN17" s="11">
        <f>'Физ. лица в абс.вел.'!CA17*100/'Физ. лица в абс.вел.'!BO17-100</f>
        <v>12.33958118660955</v>
      </c>
      <c r="BO17" s="11">
        <f>'Физ. лица в абс.вел.'!CB17*100/'Физ. лица в абс.вел.'!BP17-100</f>
        <v>14.565330291085246</v>
      </c>
      <c r="BP17" s="11">
        <f>'Физ. лица в абс.вел.'!CC17*100/'Физ. лица в абс.вел.'!BQ17-100</f>
        <v>15.844153648475015</v>
      </c>
      <c r="BQ17" s="11">
        <f>'Физ. лица в абс.вел.'!CD17*100/'Физ. лица в абс.вел.'!BR17-100</f>
        <v>18.376229969665644</v>
      </c>
      <c r="BR17" s="11">
        <f>'Физ. лица в абс.вел.'!CE17*100/'Физ. лица в абс.вел.'!BS17-100</f>
        <v>19.664883248309906</v>
      </c>
      <c r="BS17" s="11">
        <f>'Физ. лица в абс.вел.'!CF17*100/'Физ. лица в абс.вел.'!BT17-100</f>
        <v>21.167144127235005</v>
      </c>
      <c r="BT17" s="11">
        <f>'Физ. лица в абс.вел.'!CG17*100/'Физ. лица в абс.вел.'!BU17-100</f>
        <v>21.067918510804475</v>
      </c>
      <c r="BU17" s="11">
        <f>'Физ. лица в абс.вел.'!CH17*100/'Физ. лица в абс.вел.'!BV17-100</f>
        <v>19.146622416265245</v>
      </c>
      <c r="BV17" s="11">
        <f>'Физ. лица в абс.вел.'!CI17*100/'Физ. лица в абс.вел.'!BW17-100</f>
        <v>19.572323617542907</v>
      </c>
      <c r="BW17" s="11">
        <f>'Физ. лица в абс.вел.'!CJ17*100/'Физ. лица в абс.вел.'!BX17-100</f>
        <v>19.662881109086129</v>
      </c>
      <c r="BX17" s="11">
        <f>'Физ. лица в абс.вел.'!CK17*100/'Физ. лица в абс.вел.'!BY17-100</f>
        <v>19.790761231313766</v>
      </c>
      <c r="BY17" s="11">
        <f>'Физ. лица в абс.вел.'!CL17*100/'Физ. лица в абс.вел.'!BZ17-100</f>
        <v>20.264779132258482</v>
      </c>
      <c r="BZ17" s="11">
        <f>'Физ. лица в абс.вел.'!CM17*100/'Физ. лица в абс.вел.'!CA17-100</f>
        <v>20.314288529908964</v>
      </c>
      <c r="CA17" s="11">
        <f>'Физ. лица в абс.вел.'!CN17*100/'Физ. лица в абс.вел.'!CB17-100</f>
        <v>20.278675732917179</v>
      </c>
      <c r="CB17" s="11">
        <f>'Физ. лица в абс.вел.'!CO17*100/'Физ. лица в абс.вел.'!CC17-100</f>
        <v>17.9824721429666</v>
      </c>
      <c r="CC17" s="11">
        <f>'Физ. лица в абс.вел.'!CP17*100/'Физ. лица в абс.вел.'!CD17-100</f>
        <v>15.841591186575428</v>
      </c>
      <c r="CD17" s="11">
        <f>'Физ. лица в абс.вел.'!CQ17*100/'Физ. лица в абс.вел.'!CE17-100</f>
        <v>13.345163660562037</v>
      </c>
      <c r="CE17" s="11">
        <f>'Физ. лица в абс.вел.'!CR17*100/'Физ. лица в абс.вел.'!CF17-100</f>
        <v>11.000822072301602</v>
      </c>
      <c r="CF17" s="11">
        <f>'Физ. лица в абс.вел.'!CS17*100/'Физ. лица в абс.вел.'!CG17-100</f>
        <v>4.327753398697638</v>
      </c>
      <c r="CG17" s="11">
        <f>'Физ. лица в абс.вел.'!CT17*100/'Физ. лица в абс.вел.'!CH17-100</f>
        <v>2.9869313303270246</v>
      </c>
      <c r="CH17" s="11">
        <f>'Физ. лица в абс.вел.'!CU17*100/'Физ. лица в абс.вел.'!CI17-100</f>
        <v>-1.3273654375749686</v>
      </c>
      <c r="CI17" s="11">
        <f>'Физ. лица в абс.вел.'!CV17*100/'Физ. лица в абс.вел.'!CJ17-100</f>
        <v>-2.6576217079010434</v>
      </c>
      <c r="CJ17" s="11">
        <f>'Физ. лица в абс.вел.'!CW17*100/'Физ. лица в абс.вел.'!CK17-100</f>
        <v>-4.4236275445500581</v>
      </c>
      <c r="CK17" s="11">
        <f>'Физ. лица в абс.вел.'!CX17*100/'Физ. лица в абс.вел.'!CL17-100</f>
        <v>-6.384997595768553</v>
      </c>
      <c r="CL17" s="11">
        <f>'Физ. лица в абс.вел.'!CY17*100/'Физ. лица в абс.вел.'!CM17-100</f>
        <v>-7.7037457077150862</v>
      </c>
      <c r="CM17" s="11">
        <f>'Физ. лица в абс.вел.'!CZ17*100/'Физ. лица в абс.вел.'!CN17-100</f>
        <v>-9.5883301514337091</v>
      </c>
      <c r="CN17" s="11">
        <f>'Физ. лица в абс.вел.'!DA17*100/'Физ. лица в абс.вел.'!CO17-100</f>
        <v>-10.101309978847368</v>
      </c>
      <c r="CO17" s="11">
        <f>'Физ. лица в абс.вел.'!DB17*100/'Физ. лица в абс.вел.'!CP17-100</f>
        <v>-9.9103515469413566</v>
      </c>
      <c r="CP17" s="11">
        <f>'Физ. лица в абс.вел.'!DC17*100/'Физ. лица в абс.вел.'!CQ17-100</f>
        <v>-9.6242523575962906</v>
      </c>
      <c r="CQ17" s="11">
        <f>'Физ. лица в абс.вел.'!DD17*100/'Физ. лица в абс.вел.'!CR17-100</f>
        <v>-8.9716674521517206</v>
      </c>
      <c r="CR17" s="11">
        <f>'Физ. лица в абс.вел.'!DE17*100/'Физ. лица в абс.вел.'!CS17-100</f>
        <v>-3.8396877234342668</v>
      </c>
      <c r="CS17" s="11">
        <f>'Физ. лица в абс.вел.'!DF17*100/'Физ. лица в абс.вел.'!CT17-100</f>
        <v>-1.6838553394297833</v>
      </c>
    </row>
    <row r="18" spans="1:97" x14ac:dyDescent="0.25">
      <c r="A18" s="8" t="s">
        <v>16</v>
      </c>
      <c r="B18" s="11">
        <f>'Физ. лица в абс.вел.'!O18*100/'Физ. лица в абс.вел.'!C18-100</f>
        <v>15.700757465829867</v>
      </c>
      <c r="C18" s="11">
        <f>'Физ. лица в абс.вел.'!P18*100/'Физ. лица в абс.вел.'!D18-100</f>
        <v>17.158095837369004</v>
      </c>
      <c r="D18" s="11">
        <f>'Физ. лица в абс.вел.'!Q18*100/'Физ. лица в абс.вел.'!E18-100</f>
        <v>17.879993438134463</v>
      </c>
      <c r="E18" s="11">
        <f>'Физ. лица в абс.вел.'!R18*100/'Физ. лица в абс.вел.'!F18-100</f>
        <v>19.23866972121175</v>
      </c>
      <c r="F18" s="11">
        <f>'Физ. лица в абс.вел.'!S18*100/'Физ. лица в абс.вел.'!G18-100</f>
        <v>21.091001944303187</v>
      </c>
      <c r="G18" s="11">
        <f>'Физ. лица в абс.вел.'!T18*100/'Физ. лица в абс.вел.'!H18-100</f>
        <v>22.450548076618077</v>
      </c>
      <c r="H18" s="11">
        <f>'Физ. лица в абс.вел.'!U18*100/'Физ. лица в абс.вел.'!I18-100</f>
        <v>23.490924260954742</v>
      </c>
      <c r="I18" s="11">
        <f>'Физ. лица в абс.вел.'!V18*100/'Физ. лица в абс.вел.'!J18-100</f>
        <v>24.118041189001516</v>
      </c>
      <c r="J18" s="11">
        <f>'Физ. лица в абс.вел.'!W18*100/'Физ. лица в абс.вел.'!K18-100</f>
        <v>24.959387258438582</v>
      </c>
      <c r="K18" s="11">
        <f>'Физ. лица в абс.вел.'!X18*100/'Физ. лица в абс.вел.'!L18-100</f>
        <v>25.599912421372309</v>
      </c>
      <c r="L18" s="11">
        <f>'Физ. лица в абс.вел.'!Y18*100/'Физ. лица в абс.вел.'!M18-100</f>
        <v>26.466858793946969</v>
      </c>
      <c r="M18" s="11">
        <f>'Физ. лица в абс.вел.'!Z18*100/'Физ. лица в абс.вел.'!N18-100</f>
        <v>25.477837174508707</v>
      </c>
      <c r="N18" s="11">
        <f>'Физ. лица в абс.вел.'!AA18*100/'Физ. лица в абс.вел.'!O18-100</f>
        <v>25.197168819064018</v>
      </c>
      <c r="O18" s="11">
        <f>'Физ. лица в абс.вел.'!AB18*100/'Физ. лица в абс.вел.'!P18-100</f>
        <v>25.421093921387353</v>
      </c>
      <c r="P18" s="11">
        <f>'Физ. лица в абс.вел.'!AC18*100/'Физ. лица в абс.вел.'!Q18-100</f>
        <v>25.316433785328869</v>
      </c>
      <c r="Q18" s="11">
        <f>'Физ. лица в абс.вел.'!AD18*100/'Физ. лица в абс.вел.'!R18-100</f>
        <v>25.300963459704818</v>
      </c>
      <c r="R18" s="11">
        <f>'Физ. лица в абс.вел.'!AE18*100/'Физ. лица в абс.вел.'!S18-100</f>
        <v>24.501785555311216</v>
      </c>
      <c r="S18" s="11">
        <f>'Физ. лица в абс.вел.'!AF18*100/'Физ. лица в абс.вел.'!T18-100</f>
        <v>24.063699530426888</v>
      </c>
      <c r="T18" s="11">
        <f>'Физ. лица в абс.вел.'!AG18*100/'Физ. лица в абс.вел.'!U18-100</f>
        <v>22.844619125930677</v>
      </c>
      <c r="U18" s="11">
        <f>'Физ. лица в абс.вел.'!AH18*100/'Физ. лица в абс.вел.'!V18-100</f>
        <v>21.903943185607361</v>
      </c>
      <c r="V18" s="11">
        <f>'Физ. лица в абс.вел.'!AI18*100/'Физ. лица в абс.вел.'!W18-100</f>
        <v>21.345497048132046</v>
      </c>
      <c r="W18" s="11">
        <f>'Физ. лица в абс.вел.'!AJ18*100/'Физ. лица в абс.вел.'!X18-100</f>
        <v>20.237642485255904</v>
      </c>
      <c r="X18" s="11">
        <f>'Физ. лица в абс.вел.'!AK18*100/'Физ. лица в абс.вел.'!Y18-100</f>
        <v>18.904257198062183</v>
      </c>
      <c r="Y18" s="11">
        <f>'Физ. лица в абс.вел.'!AL18*100/'Физ. лица в абс.вел.'!Z18-100</f>
        <v>19.06856644846178</v>
      </c>
      <c r="Z18" s="11">
        <f>'Физ. лица в абс.вел.'!AM18*100/'Физ. лица в абс.вел.'!AA18-100</f>
        <v>18.834226613469411</v>
      </c>
      <c r="AA18" s="11">
        <f>'Физ. лица в абс.вел.'!AN18*100/'Физ. лица в абс.вел.'!AB18-100</f>
        <v>18.698884443955777</v>
      </c>
      <c r="AB18" s="11">
        <f>'Физ. лица в абс.вел.'!AO18*100/'Физ. лица в абс.вел.'!AC18-100</f>
        <v>18.274824640138291</v>
      </c>
      <c r="AC18" s="11">
        <f>'Физ. лица в абс.вел.'!AP18*100/'Физ. лица в абс.вел.'!AD18-100</f>
        <v>14.98042146652152</v>
      </c>
      <c r="AD18" s="11">
        <f>'Физ. лица в абс.вел.'!AQ18*100/'Физ. лица в абс.вел.'!AE18-100</f>
        <v>13.072887135544363</v>
      </c>
      <c r="AE18" s="11">
        <f>'Физ. лица в абс.вел.'!AR18*100/'Физ. лица в абс.вел.'!AF18-100</f>
        <v>12.495077267213816</v>
      </c>
      <c r="AF18" s="11">
        <f>'Физ. лица в абс.вел.'!AS18*100/'Физ. лица в абс.вел.'!AG18-100</f>
        <v>12.634905352733824</v>
      </c>
      <c r="AG18" s="11">
        <f>'Физ. лица в абс.вел.'!AT18*100/'Физ. лица в абс.вел.'!AH18-100</f>
        <v>12.853859135999514</v>
      </c>
      <c r="AH18" s="11">
        <f>'Физ. лица в абс.вел.'!AU18*100/'Физ. лица в абс.вел.'!AI18-100</f>
        <v>13.029670560677502</v>
      </c>
      <c r="AI18" s="11">
        <f>'Физ. лица в абс.вел.'!AV18*100/'Физ. лица в абс.вел.'!AJ18-100</f>
        <v>14.269155323069612</v>
      </c>
      <c r="AJ18" s="11">
        <f>'Физ. лица в абс.вел.'!AW18*100/'Физ. лица в абс.вел.'!AK18-100</f>
        <v>13.40851762773508</v>
      </c>
      <c r="AK18" s="11">
        <f>'Физ. лица в абс.вел.'!AX18*100/'Физ. лица в абс.вел.'!AL18-100</f>
        <v>12.528462241301796</v>
      </c>
      <c r="AL18" s="11">
        <f>'Физ. лица в абс.вел.'!AY18*100/'Физ. лица в абс.вел.'!AM18-100</f>
        <v>12.558719271448751</v>
      </c>
      <c r="AM18" s="11">
        <f>'Физ. лица в абс.вел.'!AZ18*100/'Физ. лица в абс.вел.'!AN18-100</f>
        <v>12.753480683453745</v>
      </c>
      <c r="AN18" s="11">
        <f>'Физ. лица в абс.вел.'!BA18*100/'Физ. лица в абс.вел.'!AO18-100</f>
        <v>13.056431949294861</v>
      </c>
      <c r="AO18" s="11">
        <f>'Физ. лица в абс.вел.'!BB18*100/'Физ. лица в абс.вел.'!AP18-100</f>
        <v>15.894414063051983</v>
      </c>
      <c r="AP18" s="11">
        <f>'Физ. лица в абс.вел.'!BC18*100/'Физ. лица в абс.вел.'!AQ18-100</f>
        <v>17.777259854086765</v>
      </c>
      <c r="AQ18" s="11">
        <f>'Физ. лица в абс.вел.'!BD18*100/'Физ. лица в абс.вел.'!AR18-100</f>
        <v>19.288504894066904</v>
      </c>
      <c r="AR18" s="11">
        <f>'Физ. лица в абс.вел.'!BE18*100/'Физ. лица в абс.вел.'!AS18-100</f>
        <v>19.398622705370627</v>
      </c>
      <c r="AS18" s="11">
        <f>'Физ. лица в абс.вел.'!BF18*100/'Физ. лица в абс.вел.'!AT18-100</f>
        <v>19.210859312090193</v>
      </c>
      <c r="AT18" s="11">
        <f>'Физ. лица в абс.вел.'!BG18*100/'Физ. лица в абс.вел.'!AU18-100</f>
        <v>18.81355819622587</v>
      </c>
      <c r="AU18" s="11">
        <f>'Физ. лица в абс.вел.'!BH18*100/'Физ. лица в абс.вел.'!AV18-100</f>
        <v>18.313522511509348</v>
      </c>
      <c r="AV18" s="11">
        <f>'Физ. лица в абс.вел.'!BI18*100/'Физ. лица в абс.вел.'!AW18-100</f>
        <v>18.462841551253703</v>
      </c>
      <c r="AW18" s="11">
        <f>'Физ. лица в абс.вел.'!BJ18*100/'Физ. лица в абс.вел.'!AX18-100</f>
        <v>19.591568446761485</v>
      </c>
      <c r="AX18" s="11">
        <f>'Физ. лица в абс.вел.'!BK18*100/'Физ. лица в абс.вел.'!AY18-100</f>
        <v>19.671375626492221</v>
      </c>
      <c r="AY18" s="11">
        <f>'Физ. лица в абс.вел.'!BL18*100/'Физ. лица в абс.вел.'!AZ18-100</f>
        <v>19.9652437675756</v>
      </c>
      <c r="AZ18" s="11">
        <f>'Физ. лица в абс.вел.'!BM18*100/'Физ. лица в абс.вел.'!BA18-100</f>
        <v>17.603515357937525</v>
      </c>
      <c r="BA18" s="11">
        <f>'Физ. лица в абс.вел.'!BN18*100/'Физ. лица в абс.вел.'!BB18-100</f>
        <v>14.059623239651287</v>
      </c>
      <c r="BB18" s="11">
        <f>'Физ. лица в абс.вел.'!BO18*100/'Физ. лица в абс.вел.'!BC18-100</f>
        <v>11.536800949856683</v>
      </c>
      <c r="BC18" s="11">
        <f>'Физ. лица в абс.вел.'!BP18*100/'Физ. лица в абс.вел.'!BD18-100</f>
        <v>9.3417461482024891</v>
      </c>
      <c r="BD18" s="11">
        <f>'Физ. лица в абс.вел.'!BQ18*100/'Физ. лица в абс.вел.'!BE18-100</f>
        <v>8.4291718627315078</v>
      </c>
      <c r="BE18" s="11">
        <f>'Физ. лица в абс.вел.'!BR18*100/'Физ. лица в абс.вел.'!BF18-100</f>
        <v>7.2009581599695736</v>
      </c>
      <c r="BF18" s="11">
        <f>'Физ. лица в абс.вел.'!BS18*100/'Физ. лица в абс.вел.'!BG18-100</f>
        <v>7.2737945492662419</v>
      </c>
      <c r="BG18" s="11">
        <f>'Физ. лица в абс.вел.'!BT18*100/'Физ. лица в абс.вел.'!BH18-100</f>
        <v>6.523148962363706</v>
      </c>
      <c r="BH18" s="11">
        <f>'Физ. лица в абс.вел.'!BU18*100/'Физ. лица в абс.вел.'!BI18-100</f>
        <v>6.7903087595583429</v>
      </c>
      <c r="BI18" s="11">
        <f>'Физ. лица в абс.вел.'!BV18*100/'Физ. лица в абс.вел.'!BJ18-100</f>
        <v>7.6047655740620002</v>
      </c>
      <c r="BJ18" s="11">
        <f>'Физ. лица в абс.вел.'!BW18*100/'Физ. лица в абс.вел.'!BK18-100</f>
        <v>7.3144379248926299</v>
      </c>
      <c r="BK18" s="11">
        <f>'Физ. лица в абс.вел.'!BX18*100/'Физ. лица в абс.вел.'!BL18-100</f>
        <v>6.6177129040924143</v>
      </c>
      <c r="BL18" s="11">
        <f>'Физ. лица в абс.вел.'!BY18*100/'Физ. лица в абс.вел.'!BM18-100</f>
        <v>8.7280741159621016</v>
      </c>
      <c r="BM18" s="11">
        <f>'Физ. лица в абс.вел.'!BZ18*100/'Физ. лица в абс.вел.'!BN18-100</f>
        <v>12.030444914801279</v>
      </c>
      <c r="BN18" s="11">
        <f>'Физ. лица в абс.вел.'!CA18*100/'Физ. лица в абс.вел.'!BO18-100</f>
        <v>14.810673060897528</v>
      </c>
      <c r="BO18" s="11">
        <f>'Физ. лица в абс.вел.'!CB18*100/'Физ. лица в абс.вел.'!BP18-100</f>
        <v>16.797912942654236</v>
      </c>
      <c r="BP18" s="11">
        <f>'Физ. лица в абс.вел.'!CC18*100/'Физ. лица в абс.вел.'!BQ18-100</f>
        <v>17.221311126256609</v>
      </c>
      <c r="BQ18" s="11">
        <f>'Физ. лица в абс.вел.'!CD18*100/'Физ. лица в абс.вел.'!BR18-100</f>
        <v>20.127397978364584</v>
      </c>
      <c r="BR18" s="11">
        <f>'Физ. лица в абс.вел.'!CE18*100/'Физ. лица в абс.вел.'!BS18-100</f>
        <v>21.459616647384379</v>
      </c>
      <c r="BS18" s="11">
        <f>'Физ. лица в абс.вел.'!CF18*100/'Физ. лица в абс.вел.'!BT18-100</f>
        <v>22.883485277653094</v>
      </c>
      <c r="BT18" s="11">
        <f>'Физ. лица в абс.вел.'!CG18*100/'Физ. лица в абс.вел.'!BU18-100</f>
        <v>23.269684858273109</v>
      </c>
      <c r="BU18" s="11">
        <f>'Физ. лица в абс.вел.'!CH18*100/'Физ. лица в абс.вел.'!BV18-100</f>
        <v>20.824361272747296</v>
      </c>
      <c r="BV18" s="11">
        <f>'Физ. лица в абс.вел.'!CI18*100/'Физ. лица в абс.вел.'!BW18-100</f>
        <v>20.894265179381364</v>
      </c>
      <c r="BW18" s="11">
        <f>'Физ. лица в абс.вел.'!CJ18*100/'Физ. лица в абс.вел.'!BX18-100</f>
        <v>20.299206529579749</v>
      </c>
      <c r="BX18" s="11">
        <f>'Физ. лица в абс.вел.'!CK18*100/'Физ. лица в абс.вел.'!BY18-100</f>
        <v>20.405187331090929</v>
      </c>
      <c r="BY18" s="11">
        <f>'Физ. лица в абс.вел.'!CL18*100/'Физ. лица в абс.вел.'!BZ18-100</f>
        <v>19.632633587786259</v>
      </c>
      <c r="BZ18" s="11">
        <f>'Физ. лица в абс.вел.'!CM18*100/'Физ. лица в абс.вел.'!CA18-100</f>
        <v>19.304234625308482</v>
      </c>
      <c r="CA18" s="11">
        <f>'Физ. лица в абс.вел.'!CN18*100/'Физ. лица в абс.вел.'!CB18-100</f>
        <v>19.57864548863887</v>
      </c>
      <c r="CB18" s="11">
        <f>'Физ. лица в абс.вел.'!CO18*100/'Физ. лица в абс.вел.'!CC18-100</f>
        <v>17.850929589236472</v>
      </c>
      <c r="CC18" s="11">
        <f>'Физ. лица в абс.вел.'!CP18*100/'Физ. лица в абс.вел.'!CD18-100</f>
        <v>15.374952064848003</v>
      </c>
      <c r="CD18" s="11">
        <f>'Физ. лица в абс.вел.'!CQ18*100/'Физ. лица в абс.вел.'!CE18-100</f>
        <v>12.606837606837601</v>
      </c>
      <c r="CE18" s="11">
        <f>'Физ. лица в абс.вел.'!CR18*100/'Физ. лица в абс.вел.'!CF18-100</f>
        <v>10.096819971953281</v>
      </c>
      <c r="CF18" s="11">
        <f>'Физ. лица в абс.вел.'!CS18*100/'Физ. лица в абс.вел.'!CG18-100</f>
        <v>4.747353713093986</v>
      </c>
      <c r="CG18" s="11">
        <f>'Физ. лица в абс.вел.'!CT18*100/'Физ. лица в абс.вел.'!CH18-100</f>
        <v>2.8481550404303704</v>
      </c>
      <c r="CH18" s="11">
        <f>'Физ. лица в абс.вел.'!CU18*100/'Физ. лица в абс.вел.'!CI18-100</f>
        <v>0.41268990538227968</v>
      </c>
      <c r="CI18" s="11">
        <f>'Физ. лица в абс.вел.'!CV18*100/'Физ. лица в абс.вел.'!CJ18-100</f>
        <v>-0.41521553423577018</v>
      </c>
      <c r="CJ18" s="11">
        <f>'Физ. лица в абс.вел.'!CW18*100/'Физ. лица в абс.вел.'!CK18-100</f>
        <v>-2.1391777548120388</v>
      </c>
      <c r="CK18" s="11">
        <f>'Физ. лица в абс.вел.'!CX18*100/'Физ. лица в абс.вел.'!CL18-100</f>
        <v>-3.2789631106680019</v>
      </c>
      <c r="CL18" s="11">
        <f>'Физ. лица в абс.вел.'!CY18*100/'Физ. лица в абс.вел.'!CM18-100</f>
        <v>-4.3768374199777895</v>
      </c>
      <c r="CM18" s="11">
        <f>'Физ. лица в абс.вел.'!CZ18*100/'Физ. лица в абс.вел.'!CN18-100</f>
        <v>-6.3973956892045578</v>
      </c>
      <c r="CN18" s="11">
        <f>'Физ. лица в абс.вел.'!DA18*100/'Физ. лица в абс.вел.'!CO18-100</f>
        <v>-6.65060705338216</v>
      </c>
      <c r="CO18" s="11">
        <f>'Физ. лица в абс.вел.'!DB18*100/'Физ. лица в абс.вел.'!CP18-100</f>
        <v>-6.6070678127984763</v>
      </c>
      <c r="CP18" s="11">
        <f>'Физ. лица в абс.вел.'!DC18*100/'Физ. лица в абс.вел.'!CQ18-100</f>
        <v>-6.2515717519032421</v>
      </c>
      <c r="CQ18" s="11">
        <f>'Физ. лица в абс.вел.'!DD18*100/'Физ. лица в абс.вел.'!CR18-100</f>
        <v>-5.4526317395184236</v>
      </c>
      <c r="CR18" s="11">
        <f>'Физ. лица в абс.вел.'!DE18*100/'Физ. лица в абс.вел.'!CS18-100</f>
        <v>-1.5314463043813902</v>
      </c>
      <c r="CS18" s="11">
        <f>'Физ. лица в абс.вел.'!DF18*100/'Физ. лица в абс.вел.'!CT18-100</f>
        <v>0.26878795572051217</v>
      </c>
    </row>
    <row r="19" spans="1:97" x14ac:dyDescent="0.25">
      <c r="A19" s="8" t="s">
        <v>17</v>
      </c>
      <c r="B19" s="11">
        <f>'Физ. лица в абс.вел.'!O19*100/'Физ. лица в абс.вел.'!C19-100</f>
        <v>16.692602779974663</v>
      </c>
      <c r="C19" s="11">
        <f>'Физ. лица в абс.вел.'!P19*100/'Физ. лица в абс.вел.'!D19-100</f>
        <v>17.764622332393074</v>
      </c>
      <c r="D19" s="11">
        <f>'Физ. лица в абс.вел.'!Q19*100/'Физ. лица в абс.вел.'!E19-100</f>
        <v>18.523394582819606</v>
      </c>
      <c r="E19" s="11">
        <f>'Физ. лица в абс.вел.'!R19*100/'Физ. лица в абс.вел.'!F19-100</f>
        <v>19.663867748916488</v>
      </c>
      <c r="F19" s="11">
        <f>'Физ. лица в абс.вел.'!S19*100/'Физ. лица в абс.вел.'!G19-100</f>
        <v>21.600942235987205</v>
      </c>
      <c r="G19" s="11">
        <f>'Физ. лица в абс.вел.'!T19*100/'Физ. лица в абс.вел.'!H19-100</f>
        <v>22.345181734530755</v>
      </c>
      <c r="H19" s="11">
        <f>'Физ. лица в абс.вел.'!U19*100/'Физ. лица в абс.вел.'!I19-100</f>
        <v>22.965127104116007</v>
      </c>
      <c r="I19" s="11">
        <f>'Физ. лица в абс.вел.'!V19*100/'Физ. лица в абс.вел.'!J19-100</f>
        <v>23.859186162097828</v>
      </c>
      <c r="J19" s="11">
        <f>'Физ. лица в абс.вел.'!W19*100/'Физ. лица в абс.вел.'!K19-100</f>
        <v>24.752144662460495</v>
      </c>
      <c r="K19" s="11">
        <f>'Физ. лица в абс.вел.'!X19*100/'Физ. лица в абс.вел.'!L19-100</f>
        <v>25.54570858085917</v>
      </c>
      <c r="L19" s="11">
        <f>'Физ. лица в абс.вел.'!Y19*100/'Физ. лица в абс.вел.'!M19-100</f>
        <v>26.150753714407614</v>
      </c>
      <c r="M19" s="11">
        <f>'Физ. лица в абс.вел.'!Z19*100/'Физ. лица в абс.вел.'!N19-100</f>
        <v>24.845561601855849</v>
      </c>
      <c r="N19" s="11">
        <f>'Физ. лица в абс.вел.'!AA19*100/'Физ. лица в абс.вел.'!O19-100</f>
        <v>24.467996287069965</v>
      </c>
      <c r="O19" s="11">
        <f>'Физ. лица в абс.вел.'!AB19*100/'Физ. лица в абс.вел.'!P19-100</f>
        <v>24.716481547028806</v>
      </c>
      <c r="P19" s="11">
        <f>'Физ. лица в абс.вел.'!AC19*100/'Физ. лица в абс.вел.'!Q19-100</f>
        <v>24.435248454506976</v>
      </c>
      <c r="Q19" s="11">
        <f>'Физ. лица в абс.вел.'!AD19*100/'Физ. лица в абс.вел.'!R19-100</f>
        <v>24.264125976967222</v>
      </c>
      <c r="R19" s="11">
        <f>'Физ. лица в абс.вел.'!AE19*100/'Физ. лица в абс.вел.'!S19-100</f>
        <v>23.691835930564594</v>
      </c>
      <c r="S19" s="11">
        <f>'Физ. лица в абс.вел.'!AF19*100/'Физ. лица в абс.вел.'!T19-100</f>
        <v>22.726642760642662</v>
      </c>
      <c r="T19" s="11">
        <f>'Физ. лица в абс.вел.'!AG19*100/'Физ. лица в абс.вел.'!U19-100</f>
        <v>21.708176222724177</v>
      </c>
      <c r="U19" s="11">
        <f>'Физ. лица в абс.вел.'!AH19*100/'Физ. лица в абс.вел.'!V19-100</f>
        <v>20.768572515321154</v>
      </c>
      <c r="V19" s="11">
        <f>'Физ. лица в абс.вел.'!AI19*100/'Физ. лица в абс.вел.'!W19-100</f>
        <v>20.311017322575566</v>
      </c>
      <c r="W19" s="11">
        <f>'Физ. лица в абс.вел.'!AJ19*100/'Физ. лица в абс.вел.'!X19-100</f>
        <v>18.642625604911174</v>
      </c>
      <c r="X19" s="11">
        <f>'Физ. лица в абс.вел.'!AK19*100/'Физ. лица в абс.вел.'!Y19-100</f>
        <v>17.442140240948845</v>
      </c>
      <c r="Y19" s="11">
        <f>'Физ. лица в абс.вел.'!AL19*100/'Физ. лица в абс.вел.'!Z19-100</f>
        <v>17.432283986401146</v>
      </c>
      <c r="Z19" s="11">
        <f>'Физ. лица в абс.вел.'!AM19*100/'Физ. лица в абс.вел.'!AA19-100</f>
        <v>17.293106826005427</v>
      </c>
      <c r="AA19" s="11">
        <f>'Физ. лица в абс.вел.'!AN19*100/'Физ. лица в абс.вел.'!AB19-100</f>
        <v>17.031248921439371</v>
      </c>
      <c r="AB19" s="11">
        <f>'Физ. лица в абс.вел.'!AO19*100/'Физ. лица в абс.вел.'!AC19-100</f>
        <v>16.812241903933923</v>
      </c>
      <c r="AC19" s="11">
        <f>'Физ. лица в абс.вел.'!AP19*100/'Физ. лица в абс.вел.'!AD19-100</f>
        <v>13.469001923857832</v>
      </c>
      <c r="AD19" s="11">
        <f>'Физ. лица в абс.вел.'!AQ19*100/'Физ. лица в абс.вел.'!AE19-100</f>
        <v>11.424585944714039</v>
      </c>
      <c r="AE19" s="11">
        <f>'Физ. лица в абс.вел.'!AR19*100/'Физ. лица в абс.вел.'!AF19-100</f>
        <v>10.925048634045766</v>
      </c>
      <c r="AF19" s="11">
        <f>'Физ. лица в абс.вел.'!AS19*100/'Физ. лица в абс.вел.'!AG19-100</f>
        <v>11.342469950657161</v>
      </c>
      <c r="AG19" s="11">
        <f>'Физ. лица в абс.вел.'!AT19*100/'Физ. лица в абс.вел.'!AH19-100</f>
        <v>11.456835097195622</v>
      </c>
      <c r="AH19" s="11">
        <f>'Физ. лица в абс.вел.'!AU19*100/'Физ. лица в абс.вел.'!AI19-100</f>
        <v>11.239070295904753</v>
      </c>
      <c r="AI19" s="11">
        <f>'Физ. лица в абс.вел.'!AV19*100/'Физ. лица в абс.вел.'!AJ19-100</f>
        <v>12.903146433734193</v>
      </c>
      <c r="AJ19" s="11">
        <f>'Физ. лица в абс.вел.'!AW19*100/'Физ. лица в абс.вел.'!AK19-100</f>
        <v>11.949253930755546</v>
      </c>
      <c r="AK19" s="11">
        <f>'Физ. лица в абс.вел.'!AX19*100/'Физ. лица в абс.вел.'!AL19-100</f>
        <v>11.232293595632626</v>
      </c>
      <c r="AL19" s="11">
        <f>'Физ. лица в абс.вел.'!AY19*100/'Физ. лица в абс.вел.'!AM19-100</f>
        <v>11.04271057026962</v>
      </c>
      <c r="AM19" s="11">
        <f>'Физ. лица в абс.вел.'!AZ19*100/'Физ. лица в абс.вел.'!AN19-100</f>
        <v>10.999634308902813</v>
      </c>
      <c r="AN19" s="11">
        <f>'Физ. лица в абс.вел.'!BA19*100/'Физ. лица в абс.вел.'!AO19-100</f>
        <v>11.621943774166354</v>
      </c>
      <c r="AO19" s="11">
        <f>'Физ. лица в абс.вел.'!BB19*100/'Физ. лица в абс.вел.'!AP19-100</f>
        <v>14.852861802736257</v>
      </c>
      <c r="AP19" s="11">
        <f>'Физ. лица в абс.вел.'!BC19*100/'Физ. лица в абс.вел.'!AQ19-100</f>
        <v>17.138625383503197</v>
      </c>
      <c r="AQ19" s="11">
        <f>'Физ. лица в абс.вел.'!BD19*100/'Физ. лица в абс.вел.'!AR19-100</f>
        <v>18.686018260104532</v>
      </c>
      <c r="AR19" s="11">
        <f>'Физ. лица в абс.вел.'!BE19*100/'Физ. лица в абс.вел.'!AS19-100</f>
        <v>18.832412227394684</v>
      </c>
      <c r="AS19" s="11">
        <f>'Физ. лица в абс.вел.'!BF19*100/'Физ. лица в абс.вел.'!AT19-100</f>
        <v>19.07853214317916</v>
      </c>
      <c r="AT19" s="11">
        <f>'Физ. лица в абс.вел.'!BG19*100/'Физ. лица в абс.вел.'!AU19-100</f>
        <v>19.312220711093843</v>
      </c>
      <c r="AU19" s="11">
        <f>'Физ. лица в абс.вел.'!BH19*100/'Физ. лица в абс.вел.'!AV19-100</f>
        <v>19.118344130194345</v>
      </c>
      <c r="AV19" s="11">
        <f>'Физ. лица в абс.вел.'!BI19*100/'Физ. лица в абс.вел.'!AW19-100</f>
        <v>19.696320366281682</v>
      </c>
      <c r="AW19" s="11">
        <f>'Физ. лица в абс.вел.'!BJ19*100/'Физ. лица в абс.вел.'!AX19-100</f>
        <v>21.185258856469517</v>
      </c>
      <c r="AX19" s="11">
        <f>'Физ. лица в абс.вел.'!BK19*100/'Физ. лица в абс.вел.'!AY19-100</f>
        <v>21.513064592376125</v>
      </c>
      <c r="AY19" s="11">
        <f>'Физ. лица в абс.вел.'!BL19*100/'Физ. лица в абс.вел.'!AZ19-100</f>
        <v>21.982985371245178</v>
      </c>
      <c r="AZ19" s="11">
        <f>'Физ. лица в абс.вел.'!BM19*100/'Физ. лица в абс.вел.'!BA19-100</f>
        <v>19.668911774051566</v>
      </c>
      <c r="BA19" s="11">
        <f>'Физ. лица в абс.вел.'!BN19*100/'Физ. лица в абс.вел.'!BB19-100</f>
        <v>16.11082449213103</v>
      </c>
      <c r="BB19" s="11">
        <f>'Физ. лица в абс.вел.'!BO19*100/'Физ. лица в абс.вел.'!BC19-100</f>
        <v>13.479543607189086</v>
      </c>
      <c r="BC19" s="11">
        <f>'Физ. лица в абс.вел.'!BP19*100/'Физ. лица в абс.вел.'!BD19-100</f>
        <v>11.21540289246056</v>
      </c>
      <c r="BD19" s="11">
        <f>'Физ. лица в абс.вел.'!BQ19*100/'Физ. лица в абс.вел.'!BE19-100</f>
        <v>10.186368965201154</v>
      </c>
      <c r="BE19" s="11">
        <f>'Физ. лица в абс.вел.'!BR19*100/'Физ. лица в абс.вел.'!BF19-100</f>
        <v>9.185943060498218</v>
      </c>
      <c r="BF19" s="11">
        <f>'Физ. лица в абс.вел.'!BS19*100/'Физ. лица в абс.вел.'!BG19-100</f>
        <v>8.7175192500058216</v>
      </c>
      <c r="BG19" s="11">
        <f>'Физ. лица в абс.вел.'!BT19*100/'Физ. лица в абс.вел.'!BH19-100</f>
        <v>7.8159089973516984</v>
      </c>
      <c r="BH19" s="11">
        <f>'Физ. лица в абс.вел.'!BU19*100/'Физ. лица в абс.вел.'!BI19-100</f>
        <v>8.147856077807532</v>
      </c>
      <c r="BI19" s="11">
        <f>'Физ. лица в абс.вел.'!BV19*100/'Физ. лица в абс.вел.'!BJ19-100</f>
        <v>7.6882247992863455</v>
      </c>
      <c r="BJ19" s="11">
        <f>'Физ. лица в абс.вел.'!BW19*100/'Физ. лица в абс.вел.'!BK19-100</f>
        <v>7.3656382212122935</v>
      </c>
      <c r="BK19" s="11">
        <f>'Физ. лица в абс.вел.'!BX19*100/'Физ. лица в абс.вел.'!BL19-100</f>
        <v>6.8783460605242226</v>
      </c>
      <c r="BL19" s="11">
        <f>'Физ. лица в абс.вел.'!BY19*100/'Физ. лица в абс.вел.'!BM19-100</f>
        <v>8.688820016366904</v>
      </c>
      <c r="BM19" s="11">
        <f>'Физ. лица в абс.вел.'!BZ19*100/'Физ. лица в абс.вел.'!BN19-100</f>
        <v>11.925176741792015</v>
      </c>
      <c r="BN19" s="11">
        <f>'Физ. лица в абс.вел.'!CA19*100/'Физ. лица в абс.вел.'!BO19-100</f>
        <v>14.752815397471778</v>
      </c>
      <c r="BO19" s="11">
        <f>'Физ. лица в абс.вел.'!CB19*100/'Физ. лица в абс.вел.'!BP19-100</f>
        <v>16.92268305171531</v>
      </c>
      <c r="BP19" s="11">
        <f>'Физ. лица в абс.вел.'!CC19*100/'Физ. лица в абс.вел.'!BQ19-100</f>
        <v>17.807181543931236</v>
      </c>
      <c r="BQ19" s="11">
        <f>'Физ. лица в абс.вел.'!CD19*100/'Физ. лица в абс.вел.'!BR19-100</f>
        <v>20.531979906641297</v>
      </c>
      <c r="BR19" s="11">
        <f>'Физ. лица в абс.вел.'!CE19*100/'Физ. лица в абс.вел.'!BS19-100</f>
        <v>22.648841110616587</v>
      </c>
      <c r="BS19" s="11">
        <f>'Физ. лица в абс.вел.'!CF19*100/'Физ. лица в абс.вел.'!BT19-100</f>
        <v>24.657749269257039</v>
      </c>
      <c r="BT19" s="11">
        <f>'Физ. лица в абс.вел.'!CG19*100/'Физ. лица в абс.вел.'!BU19-100</f>
        <v>25.556416972236775</v>
      </c>
      <c r="BU19" s="11">
        <f>'Физ. лица в абс.вел.'!CH19*100/'Физ. лица в абс.вел.'!BV19-100</f>
        <v>24.297021583270165</v>
      </c>
      <c r="BV19" s="11">
        <f>'Физ. лица в абс.вел.'!CI19*100/'Физ. лица в абс.вел.'!BW19-100</f>
        <v>24.650415877460262</v>
      </c>
      <c r="BW19" s="11">
        <f>'Физ. лица в абс.вел.'!CJ19*100/'Физ. лица в абс.вел.'!BX19-100</f>
        <v>24.592930128672805</v>
      </c>
      <c r="BX19" s="11">
        <f>'Физ. лица в абс.вел.'!CK19*100/'Физ. лица в абс.вел.'!BY19-100</f>
        <v>24.798452499669594</v>
      </c>
      <c r="BY19" s="11">
        <f>'Физ. лица в абс.вел.'!CL19*100/'Физ. лица в абс.вел.'!BZ19-100</f>
        <v>24.759842148292563</v>
      </c>
      <c r="BZ19" s="11">
        <f>'Физ. лица в абс.вел.'!CM19*100/'Физ. лица в абс.вел.'!CA19-100</f>
        <v>24.814185479303205</v>
      </c>
      <c r="CA19" s="11">
        <f>'Физ. лица в абс.вел.'!CN19*100/'Физ. лица в абс.вел.'!CB19-100</f>
        <v>25.860936402829893</v>
      </c>
      <c r="CB19" s="11">
        <f>'Физ. лица в абс.вел.'!CO19*100/'Физ. лица в абс.вел.'!CC19-100</f>
        <v>24.695143480474684</v>
      </c>
      <c r="CC19" s="11">
        <f>'Физ. лица в абс.вел.'!CP19*100/'Физ. лица в абс.вел.'!CD19-100</f>
        <v>22.196012154119998</v>
      </c>
      <c r="CD19" s="11">
        <f>'Физ. лица в абс.вел.'!CQ19*100/'Физ. лица в абс.вел.'!CE19-100</f>
        <v>19.238230819690429</v>
      </c>
      <c r="CE19" s="11">
        <f>'Физ. лица в абс.вел.'!CR19*100/'Физ. лица в абс.вел.'!CF19-100</f>
        <v>16.89887762811307</v>
      </c>
      <c r="CF19" s="11">
        <f>'Физ. лица в абс.вел.'!CS19*100/'Физ. лица в абс.вел.'!CG19-100</f>
        <v>10.274057187868195</v>
      </c>
      <c r="CG19" s="11">
        <f>'Физ. лица в абс.вел.'!CT19*100/'Физ. лица в абс.вел.'!CH19-100</f>
        <v>7.9307161969883282</v>
      </c>
      <c r="CH19" s="11">
        <f>'Физ. лица в абс.вел.'!CU19*100/'Физ. лица в абс.вел.'!CI19-100</f>
        <v>4.5034123266584345</v>
      </c>
      <c r="CI19" s="11">
        <f>'Физ. лица в абс.вел.'!CV19*100/'Физ. лица в абс.вел.'!CJ19-100</f>
        <v>3.0203801236546894</v>
      </c>
      <c r="CJ19" s="11">
        <f>'Физ. лица в абс.вел.'!CW19*100/'Физ. лица в абс.вел.'!CK19-100</f>
        <v>1.1013661175881566</v>
      </c>
      <c r="CK19" s="11">
        <f>'Физ. лица в абс.вел.'!CX19*100/'Физ. лица в абс.вел.'!CL19-100</f>
        <v>-0.65814138855546389</v>
      </c>
      <c r="CL19" s="11">
        <f>'Физ. лица в абс.вел.'!CY19*100/'Физ. лица в абс.вел.'!CM19-100</f>
        <v>-2.3436872943253917</v>
      </c>
      <c r="CM19" s="11">
        <f>'Физ. лица в абс.вел.'!CZ19*100/'Физ. лица в абс.вел.'!CN19-100</f>
        <v>-5.1591538987606071</v>
      </c>
      <c r="CN19" s="11">
        <f>'Физ. лица в абс.вел.'!DA19*100/'Физ. лица в абс.вел.'!CO19-100</f>
        <v>-6.1173272609133704</v>
      </c>
      <c r="CO19" s="11">
        <f>'Физ. лица в абс.вел.'!DB19*100/'Физ. лица в абс.вел.'!CP19-100</f>
        <v>-6.4110222734910423</v>
      </c>
      <c r="CP19" s="11">
        <f>'Физ. лица в абс.вел.'!DC19*100/'Физ. лица в абс.вел.'!CQ19-100</f>
        <v>-6.3570283145857047</v>
      </c>
      <c r="CQ19" s="11">
        <f>'Физ. лица в абс.вел.'!DD19*100/'Физ. лица в абс.вел.'!CR19-100</f>
        <v>-5.6541813926136371</v>
      </c>
      <c r="CR19" s="11">
        <f>'Физ. лица в абс.вел.'!DE19*100/'Физ. лица в абс.вел.'!CS19-100</f>
        <v>-1.0439146344785399</v>
      </c>
      <c r="CS19" s="11">
        <f>'Физ. лица в абс.вел.'!DF19*100/'Физ. лица в абс.вел.'!CT19-100</f>
        <v>1.7946952599421451</v>
      </c>
    </row>
    <row r="20" spans="1:97" x14ac:dyDescent="0.25">
      <c r="A20" s="8" t="s">
        <v>18</v>
      </c>
      <c r="B20" s="11">
        <f>'Физ. лица в абс.вел.'!O20*100/'Физ. лица в абс.вел.'!C20-100</f>
        <v>13.181062350329427</v>
      </c>
      <c r="C20" s="11">
        <f>'Физ. лица в абс.вел.'!P20*100/'Физ. лица в абс.вел.'!D20-100</f>
        <v>14.207772854016724</v>
      </c>
      <c r="D20" s="11">
        <f>'Физ. лица в абс.вел.'!Q20*100/'Физ. лица в абс.вел.'!E20-100</f>
        <v>15.08406338145069</v>
      </c>
      <c r="E20" s="11">
        <f>'Физ. лица в абс.вел.'!R20*100/'Физ. лица в абс.вел.'!F20-100</f>
        <v>15.718515267139622</v>
      </c>
      <c r="F20" s="11">
        <f>'Физ. лица в абс.вел.'!S20*100/'Физ. лица в абс.вел.'!G20-100</f>
        <v>17.051249012572185</v>
      </c>
      <c r="G20" s="11">
        <f>'Физ. лица в абс.вел.'!T20*100/'Физ. лица в абс.вел.'!H20-100</f>
        <v>17.935781191019274</v>
      </c>
      <c r="H20" s="11">
        <f>'Физ. лица в абс.вел.'!U20*100/'Физ. лица в абс.вел.'!I20-100</f>
        <v>18.54602384237397</v>
      </c>
      <c r="I20" s="11">
        <f>'Физ. лица в абс.вел.'!V20*100/'Физ. лица в абс.вел.'!J20-100</f>
        <v>19.389196739390016</v>
      </c>
      <c r="J20" s="11">
        <f>'Физ. лица в абс.вел.'!W20*100/'Физ. лица в абс.вел.'!K20-100</f>
        <v>19.834367949555002</v>
      </c>
      <c r="K20" s="11">
        <f>'Физ. лица в абс.вел.'!X20*100/'Физ. лица в абс.вел.'!L20-100</f>
        <v>20.35323380510826</v>
      </c>
      <c r="L20" s="11">
        <f>'Физ. лица в абс.вел.'!Y20*100/'Физ. лица в абс.вел.'!M20-100</f>
        <v>21.345532750817014</v>
      </c>
      <c r="M20" s="11">
        <f>'Физ. лица в абс.вел.'!Z20*100/'Физ. лица в абс.вел.'!N20-100</f>
        <v>20.631326543993495</v>
      </c>
      <c r="N20" s="11">
        <f>'Физ. лица в абс.вел.'!AA20*100/'Физ. лица в абс.вел.'!O20-100</f>
        <v>21.571227117258715</v>
      </c>
      <c r="O20" s="11">
        <f>'Физ. лица в абс.вел.'!AB20*100/'Физ. лица в абс.вел.'!P20-100</f>
        <v>22.071409272116327</v>
      </c>
      <c r="P20" s="11">
        <f>'Физ. лица в абс.вел.'!AC20*100/'Физ. лица в абс.вел.'!Q20-100</f>
        <v>21.525354079025959</v>
      </c>
      <c r="Q20" s="11">
        <f>'Физ. лица в абс.вел.'!AD20*100/'Физ. лица в абс.вел.'!R20-100</f>
        <v>21.726798893284794</v>
      </c>
      <c r="R20" s="11">
        <f>'Физ. лица в абс.вел.'!AE20*100/'Физ. лица в абс.вел.'!S20-100</f>
        <v>20.962340809733846</v>
      </c>
      <c r="S20" s="11">
        <f>'Физ. лица в абс.вел.'!AF20*100/'Физ. лица в абс.вел.'!T20-100</f>
        <v>20.39693954288326</v>
      </c>
      <c r="T20" s="11">
        <f>'Физ. лица в абс.вел.'!AG20*100/'Физ. лица в абс.вел.'!U20-100</f>
        <v>19.031300482072893</v>
      </c>
      <c r="U20" s="11">
        <f>'Физ. лица в абс.вел.'!AH20*100/'Физ. лица в абс.вел.'!V20-100</f>
        <v>18.062251279019122</v>
      </c>
      <c r="V20" s="11">
        <f>'Физ. лица в абс.вел.'!AI20*100/'Физ. лица в абс.вел.'!W20-100</f>
        <v>18.052507179970206</v>
      </c>
      <c r="W20" s="11">
        <f>'Физ. лица в абс.вел.'!AJ20*100/'Физ. лица в абс.вел.'!X20-100</f>
        <v>16.87912473169402</v>
      </c>
      <c r="X20" s="11">
        <f>'Физ. лица в абс.вел.'!AK20*100/'Физ. лица в абс.вел.'!Y20-100</f>
        <v>15.697388417129048</v>
      </c>
      <c r="Y20" s="11">
        <f>'Физ. лица в абс.вел.'!AL20*100/'Физ. лица в абс.вел.'!Z20-100</f>
        <v>15.618106324253446</v>
      </c>
      <c r="Z20" s="11">
        <f>'Физ. лица в абс.вел.'!AM20*100/'Физ. лица в абс.вел.'!AA20-100</f>
        <v>14.719879606375386</v>
      </c>
      <c r="AA20" s="11">
        <f>'Физ. лица в абс.вел.'!AN20*100/'Физ. лица в абс.вел.'!AB20-100</f>
        <v>14.660685863116768</v>
      </c>
      <c r="AB20" s="11">
        <f>'Физ. лица в абс.вел.'!AO20*100/'Физ. лица в абс.вел.'!AC20-100</f>
        <v>15.227322581568131</v>
      </c>
      <c r="AC20" s="11">
        <f>'Физ. лица в абс.вел.'!AP20*100/'Физ. лица в абс.вел.'!AD20-100</f>
        <v>11.843297736169902</v>
      </c>
      <c r="AD20" s="11">
        <f>'Физ. лица в абс.вел.'!AQ20*100/'Физ. лица в абс.вел.'!AE20-100</f>
        <v>10.416282585450389</v>
      </c>
      <c r="AE20" s="11">
        <f>'Физ. лица в абс.вел.'!AR20*100/'Физ. лица в абс.вел.'!AF20-100</f>
        <v>9.9509786055326686</v>
      </c>
      <c r="AF20" s="11">
        <f>'Физ. лица в абс.вел.'!AS20*100/'Физ. лица в абс.вел.'!AG20-100</f>
        <v>10.92182009201899</v>
      </c>
      <c r="AG20" s="11">
        <f>'Физ. лица в абс.вел.'!AT20*100/'Физ. лица в абс.вел.'!AH20-100</f>
        <v>10.989010989010993</v>
      </c>
      <c r="AH20" s="11">
        <f>'Физ. лица в абс.вел.'!AU20*100/'Физ. лица в абс.вел.'!AI20-100</f>
        <v>10.93785687931549</v>
      </c>
      <c r="AI20" s="11">
        <f>'Физ. лица в абс.вел.'!AV20*100/'Физ. лица в абс.вел.'!AJ20-100</f>
        <v>12.595005428881649</v>
      </c>
      <c r="AJ20" s="11">
        <f>'Физ. лица в абс.вел.'!AW20*100/'Физ. лица в абс.вел.'!AK20-100</f>
        <v>11.8983215425163</v>
      </c>
      <c r="AK20" s="11">
        <f>'Физ. лица в абс.вел.'!AX20*100/'Физ. лица в абс.вел.'!AL20-100</f>
        <v>11.374171616935072</v>
      </c>
      <c r="AL20" s="11">
        <f>'Физ. лица в абс.вел.'!AY20*100/'Физ. лица в абс.вел.'!AM20-100</f>
        <v>11.130892549874787</v>
      </c>
      <c r="AM20" s="11">
        <f>'Физ. лица в абс.вел.'!AZ20*100/'Физ. лица в абс.вел.'!AN20-100</f>
        <v>11.086713274946788</v>
      </c>
      <c r="AN20" s="11">
        <f>'Физ. лица в абс.вел.'!BA20*100/'Физ. лица в абс.вел.'!AO20-100</f>
        <v>11.448719964905607</v>
      </c>
      <c r="AO20" s="11">
        <f>'Физ. лица в абс.вел.'!BB20*100/'Физ. лица в абс.вел.'!AP20-100</f>
        <v>15.064281955107049</v>
      </c>
      <c r="AP20" s="11">
        <f>'Физ. лица в абс.вел.'!BC20*100/'Физ. лица в абс.вел.'!AQ20-100</f>
        <v>16.999766245909299</v>
      </c>
      <c r="AQ20" s="11">
        <f>'Физ. лица в абс.вел.'!BD20*100/'Физ. лица в абс.вел.'!AR20-100</f>
        <v>18.818420638274944</v>
      </c>
      <c r="AR20" s="11">
        <f>'Физ. лица в абс.вел.'!BE20*100/'Физ. лица в абс.вел.'!AS20-100</f>
        <v>19.120444840002946</v>
      </c>
      <c r="AS20" s="11">
        <f>'Физ. лица в абс.вел.'!BF20*100/'Физ. лица в абс.вел.'!AT20-100</f>
        <v>19.195223093737951</v>
      </c>
      <c r="AT20" s="11">
        <f>'Физ. лица в абс.вел.'!BG20*100/'Физ. лица в абс.вел.'!AU20-100</f>
        <v>19.058478837549984</v>
      </c>
      <c r="AU20" s="11">
        <f>'Физ. лица в абс.вел.'!BH20*100/'Физ. лица в абс.вел.'!AV20-100</f>
        <v>18.871900954988021</v>
      </c>
      <c r="AV20" s="11">
        <f>'Физ. лица в абс.вел.'!BI20*100/'Физ. лица в абс.вел.'!AW20-100</f>
        <v>18.580903089844114</v>
      </c>
      <c r="AW20" s="11">
        <f>'Физ. лица в абс.вел.'!BJ20*100/'Физ. лица в абс.вел.'!AX20-100</f>
        <v>20.13149172974056</v>
      </c>
      <c r="AX20" s="11">
        <f>'Физ. лица в абс.вел.'!BK20*100/'Физ. лица в абс.вел.'!AY20-100</f>
        <v>20.460520768658839</v>
      </c>
      <c r="AY20" s="11">
        <f>'Физ. лица в абс.вел.'!BL20*100/'Физ. лица в абс.вел.'!AZ20-100</f>
        <v>21.141160700085578</v>
      </c>
      <c r="AZ20" s="11">
        <f>'Физ. лица в абс.вел.'!BM20*100/'Физ. лица в абс.вел.'!BA20-100</f>
        <v>18.672994229440988</v>
      </c>
      <c r="BA20" s="11">
        <f>'Физ. лица в абс.вел.'!BN20*100/'Физ. лица в абс.вел.'!BB20-100</f>
        <v>14.862784957165672</v>
      </c>
      <c r="BB20" s="11">
        <f>'Физ. лица в абс.вел.'!BO20*100/'Физ. лица в абс.вел.'!BC20-100</f>
        <v>12.347749149107727</v>
      </c>
      <c r="BC20" s="11">
        <f>'Физ. лица в абс.вел.'!BP20*100/'Физ. лица в абс.вел.'!BD20-100</f>
        <v>10.030897563765464</v>
      </c>
      <c r="BD20" s="11">
        <f>'Физ. лица в абс.вел.'!BQ20*100/'Физ. лица в абс.вел.'!BE20-100</f>
        <v>8.8444560210572547</v>
      </c>
      <c r="BE20" s="11">
        <f>'Физ. лица в абс.вел.'!BR20*100/'Физ. лица в абс.вел.'!BF20-100</f>
        <v>7.9822272564844212</v>
      </c>
      <c r="BF20" s="11">
        <f>'Физ. лица в абс.вел.'!BS20*100/'Физ. лица в абс.вел.'!BG20-100</f>
        <v>8.3250749901897478</v>
      </c>
      <c r="BG20" s="11">
        <f>'Физ. лица в абс.вел.'!BT20*100/'Физ. лица в абс.вел.'!BH20-100</f>
        <v>7.6660887769454717</v>
      </c>
      <c r="BH20" s="11">
        <f>'Физ. лица в абс.вел.'!BU20*100/'Физ. лица в абс.вел.'!BI20-100</f>
        <v>8.7618425351192428</v>
      </c>
      <c r="BI20" s="11">
        <f>'Физ. лица в абс.вел.'!BV20*100/'Физ. лица в абс.вел.'!BJ20-100</f>
        <v>8.4710094250646364</v>
      </c>
      <c r="BJ20" s="11">
        <f>'Физ. лица в абс.вел.'!BW20*100/'Физ. лица в абс.вел.'!BK20-100</f>
        <v>7.9476182597961298</v>
      </c>
      <c r="BK20" s="11">
        <f>'Физ. лица в абс.вел.'!BX20*100/'Физ. лица в абс.вел.'!BL20-100</f>
        <v>7.1044537247743165</v>
      </c>
      <c r="BL20" s="11">
        <f>'Физ. лица в абс.вел.'!BY20*100/'Физ. лица в абс.вел.'!BM20-100</f>
        <v>9.4153649744668115</v>
      </c>
      <c r="BM20" s="11">
        <f>'Физ. лица в абс.вел.'!BZ20*100/'Физ. лица в абс.вел.'!BN20-100</f>
        <v>12.579323945086344</v>
      </c>
      <c r="BN20" s="11">
        <f>'Физ. лица в абс.вел.'!CA20*100/'Физ. лица в абс.вел.'!BO20-100</f>
        <v>15.36976348347433</v>
      </c>
      <c r="BO20" s="11">
        <f>'Физ. лица в абс.вел.'!CB20*100/'Физ. лица в абс.вел.'!BP20-100</f>
        <v>17.440526372504891</v>
      </c>
      <c r="BP20" s="11">
        <f>'Физ. лица в абс.вел.'!CC20*100/'Физ. лица в абс.вел.'!BQ20-100</f>
        <v>18.574730305873757</v>
      </c>
      <c r="BQ20" s="11">
        <f>'Физ. лица в абс.вел.'!CD20*100/'Физ. лица в абс.вел.'!BR20-100</f>
        <v>21.553360473538305</v>
      </c>
      <c r="BR20" s="11">
        <f>'Физ. лица в абс.вел.'!CE20*100/'Физ. лица в абс.вел.'!BS20-100</f>
        <v>23.358506784552091</v>
      </c>
      <c r="BS20" s="11">
        <f>'Физ. лица в абс.вел.'!CF20*100/'Физ. лица в абс.вел.'!BT20-100</f>
        <v>24.763478820948762</v>
      </c>
      <c r="BT20" s="11">
        <f>'Физ. лица в абс.вел.'!CG20*100/'Физ. лица в абс.вел.'!BU20-100</f>
        <v>25.196443590051658</v>
      </c>
      <c r="BU20" s="11">
        <f>'Физ. лица в абс.вел.'!CH20*100/'Физ. лица в абс.вел.'!BV20-100</f>
        <v>23.580419249514975</v>
      </c>
      <c r="BV20" s="11">
        <f>'Физ. лица в абс.вел.'!CI20*100/'Физ. лица в абс.вел.'!BW20-100</f>
        <v>23.978448987291031</v>
      </c>
      <c r="BW20" s="11">
        <f>'Физ. лица в абс.вел.'!CJ20*100/'Физ. лица в абс.вел.'!BX20-100</f>
        <v>23.634718655148262</v>
      </c>
      <c r="BX20" s="11">
        <f>'Физ. лица в абс.вел.'!CK20*100/'Физ. лица в абс.вел.'!BY20-100</f>
        <v>23.344600971190303</v>
      </c>
      <c r="BY20" s="11">
        <f>'Физ. лица в абс.вел.'!CL20*100/'Физ. лица в абс.вел.'!BZ20-100</f>
        <v>22.973488889138423</v>
      </c>
      <c r="BZ20" s="11">
        <f>'Физ. лица в абс.вел.'!CM20*100/'Физ. лица в абс.вел.'!CA20-100</f>
        <v>22.81340144892431</v>
      </c>
      <c r="CA20" s="11">
        <f>'Физ. лица в абс.вел.'!CN20*100/'Физ. лица в абс.вел.'!CB20-100</f>
        <v>23.165275026582393</v>
      </c>
      <c r="CB20" s="11">
        <f>'Физ. лица в абс.вел.'!CO20*100/'Физ. лица в абс.вел.'!CC20-100</f>
        <v>21.174171207630948</v>
      </c>
      <c r="CC20" s="11">
        <f>'Физ. лица в абс.вел.'!CP20*100/'Физ. лица в абс.вел.'!CD20-100</f>
        <v>18.331578271478108</v>
      </c>
      <c r="CD20" s="11">
        <f>'Физ. лица в абс.вел.'!CQ20*100/'Физ. лица в абс.вел.'!CE20-100</f>
        <v>15.390166937097462</v>
      </c>
      <c r="CE20" s="11">
        <f>'Физ. лица в абс.вел.'!CR20*100/'Физ. лица в абс.вел.'!CF20-100</f>
        <v>13.018745708065666</v>
      </c>
      <c r="CF20" s="11">
        <f>'Физ. лица в абс.вел.'!CS20*100/'Физ. лица в абс.вел.'!CG20-100</f>
        <v>8.3780385984779429</v>
      </c>
      <c r="CG20" s="11">
        <f>'Физ. лица в абс.вел.'!CT20*100/'Физ. лица в абс.вел.'!CH20-100</f>
        <v>6.4351696740535118</v>
      </c>
      <c r="CH20" s="11">
        <f>'Физ. лица в абс.вел.'!CU20*100/'Физ. лица в абс.вел.'!CI20-100</f>
        <v>4.7831420393491868</v>
      </c>
      <c r="CI20" s="11">
        <f>'Физ. лица в абс.вел.'!CV20*100/'Физ. лица в абс.вел.'!CJ20-100</f>
        <v>3.7448480012841685</v>
      </c>
      <c r="CJ20" s="11">
        <f>'Физ. лица в абс.вел.'!CW20*100/'Физ. лица в абс.вел.'!CK20-100</f>
        <v>1.9457273755865998</v>
      </c>
      <c r="CK20" s="11">
        <f>'Физ. лица в абс.вел.'!CX20*100/'Физ. лица в абс.вел.'!CL20-100</f>
        <v>0.94597617710573445</v>
      </c>
      <c r="CL20" s="11">
        <f>'Физ. лица в абс.вел.'!CY20*100/'Физ. лица в абс.вел.'!CM20-100</f>
        <v>-0.52803091087572795</v>
      </c>
      <c r="CM20" s="11">
        <f>'Физ. лица в абс.вел.'!CZ20*100/'Физ. лица в абс.вел.'!CN20-100</f>
        <v>-2.8506696115551762</v>
      </c>
      <c r="CN20" s="11">
        <f>'Физ. лица в абс.вел.'!DA20*100/'Физ. лица в абс.вел.'!CO20-100</f>
        <v>-3.1079884639322586</v>
      </c>
      <c r="CO20" s="11">
        <f>'Физ. лица в абс.вел.'!DB20*100/'Физ. лица в абс.вел.'!CP20-100</f>
        <v>-3.0716871706271007</v>
      </c>
      <c r="CP20" s="11">
        <f>'Физ. лица в абс.вел.'!DC20*100/'Физ. лица в абс.вел.'!CQ20-100</f>
        <v>-3.1009122867556727</v>
      </c>
      <c r="CQ20" s="11">
        <f>'Физ. лица в абс.вел.'!DD20*100/'Физ. лица в абс.вел.'!CR20-100</f>
        <v>-2.516612226253784</v>
      </c>
      <c r="CR20" s="11">
        <f>'Физ. лица в абс.вел.'!DE20*100/'Физ. лица в абс.вел.'!CS20-100</f>
        <v>0.55432077994527162</v>
      </c>
      <c r="CS20" s="11">
        <f>'Физ. лица в абс.вел.'!DF20*100/'Физ. лица в абс.вел.'!CT20-100</f>
        <v>2.3356942102304714</v>
      </c>
    </row>
    <row r="21" spans="1:97" x14ac:dyDescent="0.25">
      <c r="A21" s="8" t="s">
        <v>19</v>
      </c>
      <c r="B21" s="11">
        <f>'Физ. лица в абс.вел.'!O21*100/'Физ. лица в абс.вел.'!C21-100</f>
        <v>11.337242643330057</v>
      </c>
      <c r="C21" s="11">
        <f>'Физ. лица в абс.вел.'!P21*100/'Физ. лица в абс.вел.'!D21-100</f>
        <v>12.13050333764275</v>
      </c>
      <c r="D21" s="11">
        <f>'Физ. лица в абс.вел.'!Q21*100/'Физ. лица в абс.вел.'!E21-100</f>
        <v>12.905337926102334</v>
      </c>
      <c r="E21" s="11">
        <f>'Физ. лица в абс.вел.'!R21*100/'Физ. лица в абс.вел.'!F21-100</f>
        <v>14.049693401105344</v>
      </c>
      <c r="F21" s="11">
        <f>'Физ. лица в абс.вел.'!S21*100/'Физ. лица в абс.вел.'!G21-100</f>
        <v>14.451435737606417</v>
      </c>
      <c r="G21" s="11">
        <f>'Физ. лица в абс.вел.'!T21*100/'Физ. лица в абс.вел.'!H21-100</f>
        <v>14.778190126568077</v>
      </c>
      <c r="H21" s="11">
        <f>'Физ. лица в абс.вел.'!U21*100/'Физ. лица в абс.вел.'!I21-100</f>
        <v>15.670209330437672</v>
      </c>
      <c r="I21" s="11">
        <f>'Физ. лица в абс.вел.'!V21*100/'Физ. лица в абс.вел.'!J21-100</f>
        <v>17.208206380590212</v>
      </c>
      <c r="J21" s="11">
        <f>'Физ. лица в абс.вел.'!W21*100/'Физ. лица в абс.вел.'!K21-100</f>
        <v>18.222034383133931</v>
      </c>
      <c r="K21" s="11">
        <f>'Физ. лица в абс.вел.'!X21*100/'Физ. лица в абс.вел.'!L21-100</f>
        <v>18.600196230493509</v>
      </c>
      <c r="L21" s="11">
        <f>'Физ. лица в абс.вел.'!Y21*100/'Физ. лица в абс.вел.'!M21-100</f>
        <v>18.879734022942358</v>
      </c>
      <c r="M21" s="11">
        <f>'Физ. лица в абс.вел.'!Z21*100/'Физ. лица в абс.вел.'!N21-100</f>
        <v>22.1077448763604</v>
      </c>
      <c r="N21" s="11">
        <f>'Физ. лица в абс.вел.'!AA21*100/'Физ. лица в абс.вел.'!O21-100</f>
        <v>24.635991586106584</v>
      </c>
      <c r="O21" s="11">
        <f>'Физ. лица в абс.вел.'!AB21*100/'Физ. лица в абс.вел.'!P21-100</f>
        <v>25.490617901713463</v>
      </c>
      <c r="P21" s="11">
        <f>'Физ. лица в абс.вел.'!AC21*100/'Физ. лица в абс.вел.'!Q21-100</f>
        <v>25.645102347416284</v>
      </c>
      <c r="Q21" s="11">
        <f>'Физ. лица в абс.вел.'!AD21*100/'Физ. лица в абс.вел.'!R21-100</f>
        <v>25.9333085576624</v>
      </c>
      <c r="R21" s="11">
        <f>'Физ. лица в абс.вел.'!AE21*100/'Физ. лица в абс.вел.'!S21-100</f>
        <v>26.122820228579428</v>
      </c>
      <c r="S21" s="11">
        <f>'Физ. лица в абс.вел.'!AF21*100/'Физ. лица в абс.вел.'!T21-100</f>
        <v>26.021134031591629</v>
      </c>
      <c r="T21" s="11">
        <f>'Физ. лица в абс.вел.'!AG21*100/'Физ. лица в абс.вел.'!U21-100</f>
        <v>25.567168749074867</v>
      </c>
      <c r="U21" s="11">
        <f>'Физ. лица в абс.вел.'!AH21*100/'Физ. лица в абс.вел.'!V21-100</f>
        <v>24.748168425739664</v>
      </c>
      <c r="V21" s="11">
        <f>'Физ. лица в абс.вел.'!AI21*100/'Физ. лица в абс.вел.'!W21-100</f>
        <v>24.302292174212297</v>
      </c>
      <c r="W21" s="11">
        <f>'Физ. лица в абс.вел.'!AJ21*100/'Физ. лица в абс.вел.'!X21-100</f>
        <v>23.664019798858092</v>
      </c>
      <c r="X21" s="11">
        <f>'Физ. лица в абс.вел.'!AK21*100/'Физ. лица в абс.вел.'!Y21-100</f>
        <v>23.167820669812457</v>
      </c>
      <c r="Y21" s="11">
        <f>'Физ. лица в абс.вел.'!AL21*100/'Физ. лица в абс.вел.'!Z21-100</f>
        <v>20.768269185992835</v>
      </c>
      <c r="Z21" s="11">
        <f>'Физ. лица в абс.вел.'!AM21*100/'Физ. лица в абс.вел.'!AA21-100</f>
        <v>20.584417180643044</v>
      </c>
      <c r="AA21" s="11">
        <f>'Физ. лица в абс.вел.'!AN21*100/'Физ. лица в абс.вел.'!AB21-100</f>
        <v>20.648406222347759</v>
      </c>
      <c r="AB21" s="11">
        <f>'Физ. лица в абс.вел.'!AO21*100/'Физ. лица в абс.вел.'!AC21-100</f>
        <v>21.270657917197624</v>
      </c>
      <c r="AC21" s="11">
        <f>'Физ. лица в абс.вел.'!AP21*100/'Физ. лица в абс.вел.'!AD21-100</f>
        <v>17.551023813430405</v>
      </c>
      <c r="AD21" s="11">
        <f>'Физ. лица в абс.вел.'!AQ21*100/'Физ. лица в абс.вел.'!AE21-100</f>
        <v>14.997349712293513</v>
      </c>
      <c r="AE21" s="11">
        <f>'Физ. лица в абс.вел.'!AR21*100/'Физ. лица в абс.вел.'!AF21-100</f>
        <v>14.55571375723737</v>
      </c>
      <c r="AF21" s="11">
        <f>'Физ. лица в абс.вел.'!AS21*100/'Физ. лица в абс.вел.'!AG21-100</f>
        <v>14.769985022921233</v>
      </c>
      <c r="AG21" s="11">
        <f>'Физ. лица в абс.вел.'!AT21*100/'Физ. лица в абс.вел.'!AH21-100</f>
        <v>14.899665439026307</v>
      </c>
      <c r="AH21" s="11">
        <f>'Физ. лица в абс.вел.'!AU21*100/'Физ. лица в абс.вел.'!AI21-100</f>
        <v>15.701422197206995</v>
      </c>
      <c r="AI21" s="11">
        <f>'Физ. лица в абс.вел.'!AV21*100/'Физ. лица в абс.вел.'!AJ21-100</f>
        <v>17.261991624657441</v>
      </c>
      <c r="AJ21" s="11">
        <f>'Физ. лица в абс.вел.'!AW21*100/'Физ. лица в абс.вел.'!AK21-100</f>
        <v>16.721783459026</v>
      </c>
      <c r="AK21" s="11">
        <f>'Физ. лица в абс.вел.'!AX21*100/'Физ. лица в абс.вел.'!AL21-100</f>
        <v>15.206363879917689</v>
      </c>
      <c r="AL21" s="11">
        <f>'Физ. лица в абс.вел.'!AY21*100/'Физ. лица в абс.вел.'!AM21-100</f>
        <v>15.507888756544034</v>
      </c>
      <c r="AM21" s="11">
        <f>'Физ. лица в абс.вел.'!AZ21*100/'Физ. лица в абс.вел.'!AN21-100</f>
        <v>15.751256864856813</v>
      </c>
      <c r="AN21" s="11">
        <f>'Физ. лица в абс.вел.'!BA21*100/'Физ. лица в абс.вел.'!AO21-100</f>
        <v>16.311599374103878</v>
      </c>
      <c r="AO21" s="11">
        <f>'Физ. лица в абс.вел.'!BB21*100/'Физ. лица в абс.вел.'!AP21-100</f>
        <v>20.176759683386393</v>
      </c>
      <c r="AP21" s="11">
        <f>'Физ. лица в абс.вел.'!BC21*100/'Физ. лица в абс.вел.'!AQ21-100</f>
        <v>24.069396133888347</v>
      </c>
      <c r="AQ21" s="11">
        <f>'Физ. лица в абс.вел.'!BD21*100/'Физ. лица в абс.вел.'!AR21-100</f>
        <v>26.157546263831279</v>
      </c>
      <c r="AR21" s="11">
        <f>'Физ. лица в абс.вел.'!BE21*100/'Физ. лица в абс.вел.'!AS21-100</f>
        <v>26.406126087201372</v>
      </c>
      <c r="AS21" s="11">
        <f>'Физ. лица в абс.вел.'!BF21*100/'Физ. лица в абс.вел.'!AT21-100</f>
        <v>26.798773327552254</v>
      </c>
      <c r="AT21" s="11">
        <f>'Физ. лица в абс.вел.'!BG21*100/'Физ. лица в абс.вел.'!AU21-100</f>
        <v>27.582397681201314</v>
      </c>
      <c r="AU21" s="11">
        <f>'Физ. лица в абс.вел.'!BH21*100/'Физ. лица в абс.вел.'!AV21-100</f>
        <v>25.47475585792921</v>
      </c>
      <c r="AV21" s="11">
        <f>'Физ. лица в абс.вел.'!BI21*100/'Физ. лица в абс.вел.'!AW21-100</f>
        <v>25.794853972680542</v>
      </c>
      <c r="AW21" s="11">
        <f>'Физ. лица в абс.вел.'!BJ21*100/'Физ. лица в абс.вел.'!AX21-100</f>
        <v>28.534167437565685</v>
      </c>
      <c r="AX21" s="11">
        <f>'Физ. лица в абс.вел.'!BK21*100/'Физ. лица в абс.вел.'!AY21-100</f>
        <v>28.200013530668173</v>
      </c>
      <c r="AY21" s="11">
        <f>'Физ. лица в абс.вел.'!BL21*100/'Физ. лица в абс.вел.'!AZ21-100</f>
        <v>29.214200650962937</v>
      </c>
      <c r="AZ21" s="11">
        <f>'Физ. лица в абс.вел.'!BM21*100/'Физ. лица в абс.вел.'!BA21-100</f>
        <v>26.393537733743926</v>
      </c>
      <c r="BA21" s="11">
        <f>'Физ. лица в абс.вел.'!BN21*100/'Физ. лица в абс.вел.'!BB21-100</f>
        <v>22.327194700630926</v>
      </c>
      <c r="BB21" s="11">
        <f>'Физ. лица в абс.вел.'!BO21*100/'Физ. лица в абс.вел.'!BC21-100</f>
        <v>19.190215422184735</v>
      </c>
      <c r="BC21" s="11">
        <f>'Физ. лица в абс.вел.'!BP21*100/'Физ. лица в абс.вел.'!BD21-100</f>
        <v>16.768981436008247</v>
      </c>
      <c r="BD21" s="11">
        <f>'Физ. лица в абс.вел.'!BQ21*100/'Физ. лица в абс.вел.'!BE21-100</f>
        <v>16.303819508477432</v>
      </c>
      <c r="BE21" s="11">
        <f>'Физ. лица в абс.вел.'!BR21*100/'Физ. лица в абс.вел.'!BF21-100</f>
        <v>14.97682794908026</v>
      </c>
      <c r="BF21" s="11">
        <f>'Физ. лица в абс.вел.'!BS21*100/'Физ. лица в абс.вел.'!BG21-100</f>
        <v>13.466474639257868</v>
      </c>
      <c r="BG21" s="11">
        <f>'Физ. лица в абс.вел.'!BT21*100/'Физ. лица в абс.вел.'!BH21-100</f>
        <v>13.116094642096186</v>
      </c>
      <c r="BH21" s="11">
        <f>'Физ. лица в абс.вел.'!BU21*100/'Физ. лица в абс.вел.'!BI21-100</f>
        <v>12.629084365609572</v>
      </c>
      <c r="BI21" s="11">
        <f>'Физ. лица в абс.вел.'!BV21*100/'Физ. лица в абс.вел.'!BJ21-100</f>
        <v>11.452106523024227</v>
      </c>
      <c r="BJ21" s="11">
        <f>'Физ. лица в абс.вел.'!BW21*100/'Физ. лица в абс.вел.'!BK21-100</f>
        <v>10.821117993285213</v>
      </c>
      <c r="BK21" s="11">
        <f>'Физ. лица в абс.вел.'!BX21*100/'Физ. лица в абс.вел.'!BL21-100</f>
        <v>8.9442602589274287</v>
      </c>
      <c r="BL21" s="11">
        <f>'Физ. лица в абс.вел.'!BY21*100/'Физ. лица в абс.вел.'!BM21-100</f>
        <v>10.185196672255742</v>
      </c>
      <c r="BM21" s="11">
        <f>'Физ. лица в абс.вел.'!BZ21*100/'Физ. лица в абс.вел.'!BN21-100</f>
        <v>12.822322618561387</v>
      </c>
      <c r="BN21" s="11">
        <f>'Физ. лица в абс.вел.'!CA21*100/'Физ. лица в абс.вел.'!BO21-100</f>
        <v>14.580355627991636</v>
      </c>
      <c r="BO21" s="11">
        <f>'Физ. лица в абс.вел.'!CB21*100/'Физ. лица в абс.вел.'!BP21-100</f>
        <v>15.663352342426222</v>
      </c>
      <c r="BP21" s="11">
        <f>'Физ. лица в абс.вел.'!CC21*100/'Физ. лица в абс.вел.'!BQ21-100</f>
        <v>15.745603169504633</v>
      </c>
      <c r="BQ21" s="11">
        <f>'Физ. лица в абс.вел.'!CD21*100/'Физ. лица в абс.вел.'!BR21-100</f>
        <v>17.996107743990919</v>
      </c>
      <c r="BR21" s="11">
        <f>'Физ. лица в абс.вел.'!CE21*100/'Физ. лица в абс.вел.'!BS21-100</f>
        <v>19.185037976386553</v>
      </c>
      <c r="BS21" s="11">
        <f>'Физ. лица в абс.вел.'!CF21*100/'Физ. лица в абс.вел.'!BT21-100</f>
        <v>20.794001661098932</v>
      </c>
      <c r="BT21" s="11">
        <f>'Физ. лица в абс.вел.'!CG21*100/'Физ. лица в абс.вел.'!BU21-100</f>
        <v>21.020872800566437</v>
      </c>
      <c r="BU21" s="11">
        <f>'Физ. лица в абс.вел.'!CH21*100/'Физ. лица в абс.вел.'!BV21-100</f>
        <v>19.967753569004415</v>
      </c>
      <c r="BV21" s="11">
        <f>'Физ. лица в абс.вел.'!CI21*100/'Физ. лица в абс.вел.'!BW21-100</f>
        <v>19.997627931958917</v>
      </c>
      <c r="BW21" s="11">
        <f>'Физ. лица в абс.вел.'!CJ21*100/'Физ. лица в абс.вел.'!BX21-100</f>
        <v>19.900125502891257</v>
      </c>
      <c r="BX21" s="11">
        <f>'Физ. лица в абс.вел.'!CK21*100/'Физ. лица в абс.вел.'!BY21-100</f>
        <v>19.945776565498861</v>
      </c>
      <c r="BY21" s="11">
        <f>'Физ. лица в абс.вел.'!CL21*100/'Физ. лица в абс.вел.'!BZ21-100</f>
        <v>19.896411576274502</v>
      </c>
      <c r="BZ21" s="11">
        <f>'Физ. лица в абс.вел.'!CM21*100/'Физ. лица в абс.вел.'!CA21-100</f>
        <v>19.19223929603767</v>
      </c>
      <c r="CA21" s="11">
        <f>'Физ. лица в абс.вел.'!CN21*100/'Физ. лица в абс.вел.'!CB21-100</f>
        <v>19.706607986794822</v>
      </c>
      <c r="CB21" s="11">
        <f>'Физ. лица в абс.вел.'!CO21*100/'Физ. лица в абс.вел.'!CC21-100</f>
        <v>18.089397977660681</v>
      </c>
      <c r="CC21" s="11">
        <f>'Физ. лица в абс.вел.'!CP21*100/'Физ. лица в абс.вел.'!CD21-100</f>
        <v>15.277328896652094</v>
      </c>
      <c r="CD21" s="11">
        <f>'Физ. лица в абс.вел.'!CQ21*100/'Физ. лица в абс.вел.'!CE21-100</f>
        <v>12.229190603896242</v>
      </c>
      <c r="CE21" s="11">
        <f>'Физ. лица в абс.вел.'!CR21*100/'Физ. лица в абс.вел.'!CF21-100</f>
        <v>8.4647326792150608</v>
      </c>
      <c r="CF21" s="11">
        <f>'Физ. лица в абс.вел.'!CS21*100/'Физ. лица в абс.вел.'!CG21-100</f>
        <v>5.3298046337293385</v>
      </c>
      <c r="CG21" s="11">
        <f>'Физ. лица в абс.вел.'!CT21*100/'Физ. лица в абс.вел.'!CH21-100</f>
        <v>3.7850026876770499</v>
      </c>
      <c r="CH21" s="11">
        <f>'Физ. лица в абс.вел.'!CU21*100/'Физ. лица в абс.вел.'!CI21-100</f>
        <v>3.7348239732481403</v>
      </c>
      <c r="CI21" s="11">
        <f>'Физ. лица в абс.вел.'!CV21*100/'Физ. лица в абс.вел.'!CJ21-100</f>
        <v>2.9440709427649807</v>
      </c>
      <c r="CJ21" s="11">
        <f>'Физ. лица в абс.вел.'!CW21*100/'Физ. лица в абс.вел.'!CK21-100</f>
        <v>1.5291353096167484</v>
      </c>
      <c r="CK21" s="11">
        <f>'Физ. лица в абс.вел.'!CX21*100/'Физ. лица в абс.вел.'!CL21-100</f>
        <v>0.48669216357805567</v>
      </c>
      <c r="CL21" s="11">
        <f>'Физ. лица в абс.вел.'!CY21*100/'Физ. лица в абс.вел.'!CM21-100</f>
        <v>-0.25357002692636854</v>
      </c>
      <c r="CM21" s="11">
        <f>'Физ. лица в абс.вел.'!CZ21*100/'Физ. лица в абс.вел.'!CN21-100</f>
        <v>-2.2331122596917226</v>
      </c>
      <c r="CN21" s="11">
        <f>'Физ. лица в абс.вел.'!DA21*100/'Физ. лица в абс.вел.'!CO21-100</f>
        <v>-2.0172017608362154</v>
      </c>
      <c r="CO21" s="11">
        <f>'Физ. лица в абс.вел.'!DB21*100/'Физ. лица в абс.вел.'!CP21-100</f>
        <v>-2.161979837585605</v>
      </c>
      <c r="CP21" s="11">
        <f>'Физ. лица в абс.вел.'!DC21*100/'Физ. лица в абс.вел.'!CQ21-100</f>
        <v>-1.3926360208917004</v>
      </c>
      <c r="CQ21" s="11">
        <f>'Физ. лица в абс.вел.'!DD21*100/'Физ. лица в абс.вел.'!CR21-100</f>
        <v>0.85579788354733921</v>
      </c>
      <c r="CR21" s="11">
        <f>'Физ. лица в абс.вел.'!DE21*100/'Физ. лица в абс.вел.'!CS21-100</f>
        <v>3.2739697416991476</v>
      </c>
      <c r="CS21" s="11">
        <f>'Физ. лица в абс.вел.'!DF21*100/'Физ. лица в абс.вел.'!CT21-100</f>
        <v>5.2847895953279647</v>
      </c>
    </row>
    <row r="22" spans="1:97" x14ac:dyDescent="0.25">
      <c r="A22" s="8" t="s">
        <v>21</v>
      </c>
      <c r="B22" s="11">
        <f>'Физ. лица в абс.вел.'!O23*100/'Физ. лица в абс.вел.'!C23-100</f>
        <v>9.6278783983032241</v>
      </c>
      <c r="C22" s="11">
        <f>'Физ. лица в абс.вел.'!P23*100/'Физ. лица в абс.вел.'!D23-100</f>
        <v>10.342714525092944</v>
      </c>
      <c r="D22" s="11">
        <f>'Физ. лица в абс.вел.'!Q23*100/'Физ. лица в абс.вел.'!E23-100</f>
        <v>10.945924269357377</v>
      </c>
      <c r="E22" s="11">
        <f>'Физ. лица в абс.вел.'!R23*100/'Физ. лица в абс.вел.'!F23-100</f>
        <v>12.044012393163413</v>
      </c>
      <c r="F22" s="11">
        <f>'Физ. лица в абс.вел.'!S23*100/'Физ. лица в абс.вел.'!G23-100</f>
        <v>13.75640911019353</v>
      </c>
      <c r="G22" s="11">
        <f>'Физ. лица в абс.вел.'!T23*100/'Физ. лица в абс.вел.'!H23-100</f>
        <v>14.610149449708416</v>
      </c>
      <c r="H22" s="11">
        <f>'Физ. лица в абс.вел.'!U23*100/'Физ. лица в абс.вел.'!I23-100</f>
        <v>15.237191436426912</v>
      </c>
      <c r="I22" s="11">
        <f>'Физ. лица в абс.вел.'!V23*100/'Физ. лица в абс.вел.'!J23-100</f>
        <v>16.390830534895315</v>
      </c>
      <c r="J22" s="11">
        <f>'Физ. лица в абс.вел.'!W23*100/'Физ. лица в абс.вел.'!K23-100</f>
        <v>17.681482992452217</v>
      </c>
      <c r="K22" s="11">
        <f>'Физ. лица в абс.вел.'!X23*100/'Физ. лица в абс.вел.'!L23-100</f>
        <v>19.105986921687901</v>
      </c>
      <c r="L22" s="11">
        <f>'Физ. лица в абс.вел.'!Y23*100/'Физ. лица в абс.вел.'!M23-100</f>
        <v>20.073183066754169</v>
      </c>
      <c r="M22" s="11">
        <f>'Физ. лица в абс.вел.'!Z23*100/'Физ. лица в абс.вел.'!N23-100</f>
        <v>19.040093503417395</v>
      </c>
      <c r="N22" s="11">
        <f>'Физ. лица в абс.вел.'!AA23*100/'Физ. лица в абс.вел.'!O23-100</f>
        <v>19.063142307683634</v>
      </c>
      <c r="O22" s="11">
        <f>'Физ. лица в абс.вел.'!AB23*100/'Физ. лица в абс.вел.'!P23-100</f>
        <v>19.553753123125148</v>
      </c>
      <c r="P22" s="11">
        <f>'Физ. лица в абс.вел.'!AC23*100/'Физ. лица в абс.вел.'!Q23-100</f>
        <v>19.513655731985097</v>
      </c>
      <c r="Q22" s="11">
        <f>'Физ. лица в абс.вел.'!AD23*100/'Физ. лица в абс.вел.'!R23-100</f>
        <v>19.888557711863328</v>
      </c>
      <c r="R22" s="11">
        <f>'Физ. лица в абс.вел.'!AE23*100/'Физ. лица в абс.вел.'!S23-100</f>
        <v>19.200626728885737</v>
      </c>
      <c r="S22" s="11">
        <f>'Физ. лица в абс.вел.'!AF23*100/'Физ. лица в абс.вел.'!T23-100</f>
        <v>18.629951913948403</v>
      </c>
      <c r="T22" s="11">
        <f>'Физ. лица в абс.вел.'!AG23*100/'Физ. лица в абс.вел.'!U23-100</f>
        <v>18.007107615454174</v>
      </c>
      <c r="U22" s="11">
        <f>'Физ. лица в абс.вел.'!AH23*100/'Физ. лица в абс.вел.'!V23-100</f>
        <v>17.646554783064531</v>
      </c>
      <c r="V22" s="11">
        <f>'Физ. лица в абс.вел.'!AI23*100/'Физ. лица в абс.вел.'!W23-100</f>
        <v>17.752925707481381</v>
      </c>
      <c r="W22" s="11">
        <f>'Физ. лица в абс.вел.'!AJ23*100/'Физ. лица в абс.вел.'!X23-100</f>
        <v>15.853508294749105</v>
      </c>
      <c r="X22" s="11">
        <f>'Физ. лица в абс.вел.'!AK23*100/'Физ. лица в абс.вел.'!Y23-100</f>
        <v>14.80392957326724</v>
      </c>
      <c r="Y22" s="11">
        <f>'Физ. лица в абс.вел.'!AL23*100/'Физ. лица в абс.вел.'!Z23-100</f>
        <v>15.753025450753384</v>
      </c>
      <c r="Z22" s="11">
        <f>'Физ. лица в абс.вел.'!AM23*100/'Физ. лица в абс.вел.'!AA23-100</f>
        <v>15.192378891009028</v>
      </c>
      <c r="AA22" s="11">
        <f>'Физ. лица в абс.вел.'!AN23*100/'Физ. лица в абс.вел.'!AB23-100</f>
        <v>15.035009368704294</v>
      </c>
      <c r="AB22" s="11">
        <f>'Физ. лица в абс.вел.'!AO23*100/'Физ. лица в абс.вел.'!AC23-100</f>
        <v>15.181357254290177</v>
      </c>
      <c r="AC22" s="11">
        <f>'Физ. лица в абс.вел.'!AP23*100/'Физ. лица в абс.вел.'!AD23-100</f>
        <v>12.04414456251537</v>
      </c>
      <c r="AD22" s="11">
        <f>'Физ. лица в абс.вел.'!AQ23*100/'Физ. лица в абс.вел.'!AE23-100</f>
        <v>11.356806942367029</v>
      </c>
      <c r="AE22" s="11">
        <f>'Физ. лица в абс.вел.'!AR23*100/'Физ. лица в абс.вел.'!AF23-100</f>
        <v>11.500907053676229</v>
      </c>
      <c r="AF22" s="11">
        <f>'Физ. лица в абс.вел.'!AS23*100/'Физ. лица в абс.вел.'!AG23-100</f>
        <v>12.059079979919147</v>
      </c>
      <c r="AG22" s="11">
        <f>'Физ. лица в абс.вел.'!AT23*100/'Физ. лица в абс.вел.'!AH23-100</f>
        <v>12.188016179588232</v>
      </c>
      <c r="AH22" s="11">
        <f>'Физ. лица в абс.вел.'!AU23*100/'Физ. лица в абс.вел.'!AI23-100</f>
        <v>12.099512394373392</v>
      </c>
      <c r="AI22" s="11">
        <f>'Физ. лица в абс.вел.'!AV23*100/'Физ. лица в абс.вел.'!AJ23-100</f>
        <v>13.598018040909665</v>
      </c>
      <c r="AJ22" s="11">
        <f>'Физ. лица в абс.вел.'!AW23*100/'Физ. лица в абс.вел.'!AK23-100</f>
        <v>12.366652007287811</v>
      </c>
      <c r="AK22" s="11">
        <f>'Физ. лица в абс.вел.'!AX23*100/'Физ. лица в абс.вел.'!AL23-100</f>
        <v>11.748555810919939</v>
      </c>
      <c r="AL22" s="11">
        <f>'Физ. лица в абс.вел.'!AY23*100/'Физ. лица в абс.вел.'!AM23-100</f>
        <v>11.582916125842146</v>
      </c>
      <c r="AM22" s="11">
        <f>'Физ. лица в абс.вел.'!AZ23*100/'Физ. лица в абс.вел.'!AN23-100</f>
        <v>11.612555570524052</v>
      </c>
      <c r="AN22" s="11">
        <f>'Физ. лица в абс.вел.'!BA23*100/'Физ. лица в абс.вел.'!AO23-100</f>
        <v>12.122238212139166</v>
      </c>
      <c r="AO22" s="11">
        <f>'Физ. лица в абс.вел.'!BB23*100/'Физ. лица в абс.вел.'!AP23-100</f>
        <v>15.055100448605415</v>
      </c>
      <c r="AP22" s="11">
        <f>'Физ. лица в абс.вел.'!BC23*100/'Физ. лица в абс.вел.'!AQ23-100</f>
        <v>16.446229988262203</v>
      </c>
      <c r="AQ22" s="11">
        <f>'Физ. лица в абс.вел.'!BD23*100/'Физ. лица в абс.вел.'!AR23-100</f>
        <v>17.563105634645297</v>
      </c>
      <c r="AR22" s="11">
        <f>'Физ. лица в абс.вел.'!BE23*100/'Физ. лица в абс.вел.'!AS23-100</f>
        <v>17.429440475348372</v>
      </c>
      <c r="AS22" s="11">
        <f>'Физ. лица в абс.вел.'!BF23*100/'Физ. лица в абс.вел.'!AT23-100</f>
        <v>17.328247814695445</v>
      </c>
      <c r="AT22" s="11">
        <f>'Физ. лица в абс.вел.'!BG23*100/'Физ. лица в абс.вел.'!AU23-100</f>
        <v>16.734038555698518</v>
      </c>
      <c r="AU22" s="11">
        <f>'Физ. лица в абс.вел.'!BH23*100/'Физ. лица в абс.вел.'!AV23-100</f>
        <v>16.498719425586884</v>
      </c>
      <c r="AV22" s="11">
        <f>'Физ. лица в абс.вел.'!BI23*100/'Физ. лица в абс.вел.'!AW23-100</f>
        <v>17.661332707124245</v>
      </c>
      <c r="AW22" s="11">
        <f>'Физ. лица в абс.вел.'!BJ23*100/'Физ. лица в абс.вел.'!AX23-100</f>
        <v>17.937344361437212</v>
      </c>
      <c r="AX22" s="11">
        <f>'Физ. лица в абс.вел.'!BK23*100/'Физ. лица в абс.вел.'!AY23-100</f>
        <v>18.300559463801036</v>
      </c>
      <c r="AY22" s="11">
        <f>'Физ. лица в абс.вел.'!BL23*100/'Физ. лица в абс.вел.'!AZ23-100</f>
        <v>18.602073846491464</v>
      </c>
      <c r="AZ22" s="11">
        <f>'Физ. лица в абс.вел.'!BM23*100/'Физ. лица в абс.вел.'!BA23-100</f>
        <v>16.172140430351078</v>
      </c>
      <c r="BA22" s="11">
        <f>'Физ. лица в абс.вел.'!BN23*100/'Физ. лица в абс.вел.'!BB23-100</f>
        <v>12.994003093810264</v>
      </c>
      <c r="BB22" s="11">
        <f>'Физ. лица в абс.вел.'!BO23*100/'Физ. лица в абс.вел.'!BC23-100</f>
        <v>10.184973500987212</v>
      </c>
      <c r="BC22" s="11">
        <f>'Физ. лица в абс.вел.'!BP23*100/'Физ. лица в абс.вел.'!BD23-100</f>
        <v>7.8202114560755405</v>
      </c>
      <c r="BD22" s="11">
        <f>'Физ. лица в абс.вел.'!BQ23*100/'Физ. лица в абс.вел.'!BE23-100</f>
        <v>6.9293014477039492</v>
      </c>
      <c r="BE22" s="11">
        <f>'Физ. лица в абс.вел.'!BR23*100/'Физ. лица в абс.вел.'!BF23-100</f>
        <v>5.5530853218714498</v>
      </c>
      <c r="BF22" s="11">
        <f>'Физ. лица в абс.вел.'!BS23*100/'Физ. лица в абс.вел.'!BG23-100</f>
        <v>5.709296994644788</v>
      </c>
      <c r="BG22" s="11">
        <f>'Физ. лица в абс.вел.'!BT23*100/'Физ. лица в абс.вел.'!BH23-100</f>
        <v>4.9181586905390446</v>
      </c>
      <c r="BH22" s="11">
        <f>'Физ. лица в абс.вел.'!BU23*100/'Физ. лица в абс.вел.'!BI23-100</f>
        <v>6.1080962925651789</v>
      </c>
      <c r="BI22" s="11">
        <f>'Физ. лица в абс.вел.'!BV23*100/'Физ. лица в абс.вел.'!BJ23-100</f>
        <v>7.0894643075966002</v>
      </c>
      <c r="BJ22" s="11">
        <f>'Физ. лица в абс.вел.'!BW23*100/'Физ. лица в абс.вел.'!BK23-100</f>
        <v>6.8175007491759061</v>
      </c>
      <c r="BK22" s="11">
        <f>'Физ. лица в абс.вел.'!BX23*100/'Физ. лица в абс.вел.'!BL23-100</f>
        <v>6.0876322996077334</v>
      </c>
      <c r="BL22" s="11">
        <f>'Физ. лица в абс.вел.'!BY23*100/'Физ. лица в абс.вел.'!BM23-100</f>
        <v>6.9381388741887804</v>
      </c>
      <c r="BM22" s="11">
        <f>'Физ. лица в абс.вел.'!BZ23*100/'Физ. лица в абс.вел.'!BN23-100</f>
        <v>9.3824428483018636</v>
      </c>
      <c r="BN22" s="11">
        <f>'Физ. лица в абс.вел.'!CA23*100/'Физ. лица в абс.вел.'!BO23-100</f>
        <v>12.200205600248978</v>
      </c>
      <c r="BO22" s="11">
        <f>'Физ. лица в абс.вел.'!CB23*100/'Физ. лица в абс.вел.'!BP23-100</f>
        <v>14.089810864887312</v>
      </c>
      <c r="BP22" s="11">
        <f>'Физ. лица в абс.вел.'!CC23*100/'Физ. лица в абс.вел.'!BQ23-100</f>
        <v>14.966950839373567</v>
      </c>
      <c r="BQ22" s="11">
        <f>'Физ. лица в абс.вел.'!CD23*100/'Физ. лица в абс.вел.'!BR23-100</f>
        <v>17.761759887666742</v>
      </c>
      <c r="BR22" s="11">
        <f>'Физ. лица в абс.вел.'!CE23*100/'Физ. лица в абс.вел.'!BS23-100</f>
        <v>19.017255698071423</v>
      </c>
      <c r="BS22" s="11">
        <f>'Физ. лица в абс.вел.'!CF23*100/'Физ. лица в абс.вел.'!BT23-100</f>
        <v>20.203499011785368</v>
      </c>
      <c r="BT22" s="11">
        <f>'Физ. лица в абс.вел.'!CG23*100/'Физ. лица в абс.вел.'!BU23-100</f>
        <v>18.819862424763542</v>
      </c>
      <c r="BU22" s="11">
        <f>'Физ. лица в абс.вел.'!CH23*100/'Физ. лица в абс.вел.'!BV23-100</f>
        <v>16.150271107668473</v>
      </c>
      <c r="BV22" s="11">
        <f>'Физ. лица в абс.вел.'!CI23*100/'Физ. лица в абс.вел.'!BW23-100</f>
        <v>14.905666993968296</v>
      </c>
      <c r="BW22" s="11">
        <f>'Физ. лица в абс.вел.'!CJ23*100/'Физ. лица в абс.вел.'!BX23-100</f>
        <v>14.916105626678757</v>
      </c>
      <c r="BX22" s="11">
        <f>'Физ. лица в абс.вел.'!CK23*100/'Физ. лица в абс.вел.'!BY23-100</f>
        <v>15.791529926551021</v>
      </c>
      <c r="BY22" s="11">
        <f>'Физ. лица в абс.вел.'!CL23*100/'Физ. лица в абс.вел.'!BZ23-100</f>
        <v>15.740835990810268</v>
      </c>
      <c r="BZ22" s="11">
        <f>'Физ. лица в абс.вел.'!CM23*100/'Физ. лица в абс.вел.'!CA23-100</f>
        <v>15.35888103423639</v>
      </c>
      <c r="CA22" s="11">
        <f>'Физ. лица в абс.вел.'!CN23*100/'Физ. лица в абс.вел.'!CB23-100</f>
        <v>15.685982545394381</v>
      </c>
      <c r="CB22" s="11">
        <f>'Физ. лица в абс.вел.'!CO23*100/'Физ. лица в абс.вел.'!CC23-100</f>
        <v>14.260630956561513</v>
      </c>
      <c r="CC22" s="11">
        <f>'Физ. лица в абс.вел.'!CP23*100/'Физ. лица в абс.вел.'!CD23-100</f>
        <v>12.011224254564823</v>
      </c>
      <c r="CD22" s="11">
        <f>'Физ. лица в абс.вел.'!CQ23*100/'Физ. лица в абс.вел.'!CE23-100</f>
        <v>9.0239496352119346</v>
      </c>
      <c r="CE22" s="11">
        <f>'Физ. лица в абс.вел.'!CR23*100/'Физ. лица в абс.вел.'!CF23-100</f>
        <v>6.8106388161500462</v>
      </c>
      <c r="CF22" s="11">
        <f>'Физ. лица в абс.вел.'!CS23*100/'Физ. лица в абс.вел.'!CG23-100</f>
        <v>1.9516056083220263</v>
      </c>
      <c r="CG22" s="11">
        <f>'Физ. лица в абс.вел.'!CT23*100/'Физ. лица в абс.вел.'!CH23-100</f>
        <v>0.32965533965867166</v>
      </c>
      <c r="CH22" s="11">
        <f>'Физ. лица в абс.вел.'!CU23*100/'Физ. лица в абс.вел.'!CI23-100</f>
        <v>-0.82553827842461658</v>
      </c>
      <c r="CI22" s="11">
        <f>'Физ. лица в абс.вел.'!CV23*100/'Физ. лица в абс.вел.'!CJ23-100</f>
        <v>-2.0322982120632673</v>
      </c>
      <c r="CJ22" s="11">
        <f>'Физ. лица в абс.вел.'!CW23*100/'Физ. лица в абс.вел.'!CK23-100</f>
        <v>-3.4797669658321553</v>
      </c>
      <c r="CK22" s="11">
        <f>'Физ. лица в абс.вел.'!CX23*100/'Физ. лица в абс.вел.'!CL23-100</f>
        <v>-4.7965396181136839</v>
      </c>
      <c r="CL22" s="11">
        <f>'Физ. лица в абс.вел.'!CY23*100/'Физ. лица в абс.вел.'!CM23-100</f>
        <v>-6.2074191738499991</v>
      </c>
      <c r="CM22" s="11">
        <f>'Физ. лица в абс.вел.'!CZ23*100/'Физ. лица в абс.вел.'!CN23-100</f>
        <v>-8.5829513682810443</v>
      </c>
      <c r="CN22" s="11">
        <f>'Физ. лица в абс.вел.'!DA23*100/'Физ. лица в абс.вел.'!CO23-100</f>
        <v>-9.1229424419809675</v>
      </c>
      <c r="CO22" s="11">
        <f>'Физ. лица в абс.вел.'!DB23*100/'Физ. лица в абс.вел.'!CP23-100</f>
        <v>-9.2733608215231129</v>
      </c>
      <c r="CP22" s="11">
        <f>'Физ. лица в абс.вел.'!DC23*100/'Физ. лица в абс.вел.'!CQ23-100</f>
        <v>-8.7762590848966653</v>
      </c>
      <c r="CQ22" s="11">
        <f>'Физ. лица в абс.вел.'!DD23*100/'Физ. лица в абс.вел.'!CR23-100</f>
        <v>-7.9684994476713058</v>
      </c>
      <c r="CR22" s="11">
        <f>'Физ. лица в абс.вел.'!DE23*100/'Физ. лица в абс.вел.'!CS23-100</f>
        <v>-4.3061316534687819</v>
      </c>
      <c r="CS22" s="11">
        <f>'Физ. лица в абс.вел.'!DF23*100/'Физ. лица в абс.вел.'!CT23-100</f>
        <v>-2.2675257381544043</v>
      </c>
    </row>
    <row r="23" spans="1:97" x14ac:dyDescent="0.25">
      <c r="A23" s="8" t="s">
        <v>22</v>
      </c>
      <c r="B23" s="11">
        <f>'Физ. лица в абс.вел.'!O24*100/'Физ. лица в абс.вел.'!C24-100</f>
        <v>8.9141093868563672</v>
      </c>
      <c r="C23" s="11">
        <f>'Физ. лица в абс.вел.'!P24*100/'Физ. лица в абс.вел.'!D24-100</f>
        <v>9.3769854302969833</v>
      </c>
      <c r="D23" s="11">
        <f>'Физ. лица в абс.вел.'!Q24*100/'Физ. лица в абс.вел.'!E24-100</f>
        <v>10.020690364756419</v>
      </c>
      <c r="E23" s="11">
        <f>'Физ. лица в абс.вел.'!R24*100/'Физ. лица в абс.вел.'!F24-100</f>
        <v>10.948258464825869</v>
      </c>
      <c r="F23" s="11">
        <f>'Физ. лица в абс.вел.'!S24*100/'Физ. лица в абс.вел.'!G24-100</f>
        <v>13.18160120098868</v>
      </c>
      <c r="G23" s="11">
        <f>'Физ. лица в абс.вел.'!T24*100/'Физ. лица в абс.вел.'!H24-100</f>
        <v>14.286333069870196</v>
      </c>
      <c r="H23" s="11">
        <f>'Физ. лица в абс.вел.'!U24*100/'Физ. лица в абс.вел.'!I24-100</f>
        <v>15.23333752197226</v>
      </c>
      <c r="I23" s="11">
        <f>'Физ. лица в абс.вел.'!V24*100/'Физ. лица в абс.вел.'!J24-100</f>
        <v>16.165766036136731</v>
      </c>
      <c r="J23" s="11">
        <f>'Физ. лица в абс.вел.'!W24*100/'Физ. лица в абс.вел.'!K24-100</f>
        <v>16.711093297154562</v>
      </c>
      <c r="K23" s="11">
        <f>'Физ. лица в абс.вел.'!X24*100/'Физ. лица в абс.вел.'!L24-100</f>
        <v>17.555101817814659</v>
      </c>
      <c r="L23" s="11">
        <f>'Физ. лица в абс.вел.'!Y24*100/'Физ. лица в абс.вел.'!M24-100</f>
        <v>18.143340763287696</v>
      </c>
      <c r="M23" s="11">
        <f>'Физ. лица в абс.вел.'!Z24*100/'Физ. лица в абс.вел.'!N24-100</f>
        <v>16.983312076822386</v>
      </c>
      <c r="N23" s="11">
        <f>'Физ. лица в абс.вел.'!AA24*100/'Физ. лица в абс.вел.'!O24-100</f>
        <v>16.839070622574681</v>
      </c>
      <c r="O23" s="11">
        <f>'Физ. лица в абс.вел.'!AB24*100/'Физ. лица в абс.вел.'!P24-100</f>
        <v>17.380228279069755</v>
      </c>
      <c r="P23" s="11">
        <f>'Физ. лица в абс.вел.'!AC24*100/'Физ. лица в абс.вел.'!Q24-100</f>
        <v>17.604170695070749</v>
      </c>
      <c r="Q23" s="11">
        <f>'Физ. лица в абс.вел.'!AD24*100/'Физ. лица в абс.вел.'!R24-100</f>
        <v>17.721446714598414</v>
      </c>
      <c r="R23" s="11">
        <f>'Физ. лица в абс.вел.'!AE24*100/'Физ. лица в абс.вел.'!S24-100</f>
        <v>17.413595767050694</v>
      </c>
      <c r="S23" s="11">
        <f>'Физ. лица в абс.вел.'!AF24*100/'Физ. лица в абс.вел.'!T24-100</f>
        <v>16.861099183183967</v>
      </c>
      <c r="T23" s="11">
        <f>'Физ. лица в абс.вел.'!AG24*100/'Физ. лица в абс.вел.'!U24-100</f>
        <v>15.85703738347658</v>
      </c>
      <c r="U23" s="11">
        <f>'Физ. лица в абс.вел.'!AH24*100/'Физ. лица в абс.вел.'!V24-100</f>
        <v>15.590345170405968</v>
      </c>
      <c r="V23" s="11">
        <f>'Физ. лица в абс.вел.'!AI24*100/'Физ. лица в абс.вел.'!W24-100</f>
        <v>15.379372698214823</v>
      </c>
      <c r="W23" s="11">
        <f>'Физ. лица в абс.вел.'!AJ24*100/'Физ. лица в абс.вел.'!X24-100</f>
        <v>14.052848758233594</v>
      </c>
      <c r="X23" s="11">
        <f>'Физ. лица в абс.вел.'!AK24*100/'Физ. лица в абс.вел.'!Y24-100</f>
        <v>13.437913270381401</v>
      </c>
      <c r="Y23" s="11">
        <f>'Физ. лица в абс.вел.'!AL24*100/'Физ. лица в абс.вел.'!Z24-100</f>
        <v>13.807630922442442</v>
      </c>
      <c r="Z23" s="11">
        <f>'Физ. лица в абс.вел.'!AM24*100/'Физ. лица в абс.вел.'!AA24-100</f>
        <v>13.568551719338529</v>
      </c>
      <c r="AA23" s="11">
        <f>'Физ. лица в абс.вел.'!AN24*100/'Физ. лица в абс.вел.'!AB24-100</f>
        <v>13.482563863412608</v>
      </c>
      <c r="AB23" s="11">
        <f>'Физ. лица в абс.вел.'!AO24*100/'Физ. лица в абс.вел.'!AC24-100</f>
        <v>13.49388934976524</v>
      </c>
      <c r="AC23" s="11">
        <f>'Физ. лица в абс.вел.'!AP24*100/'Физ. лица в абс.вел.'!AD24-100</f>
        <v>10.555639845580671</v>
      </c>
      <c r="AD23" s="11">
        <f>'Физ. лица в абс.вел.'!AQ24*100/'Физ. лица в абс.вел.'!AE24-100</f>
        <v>9.3862003434077366</v>
      </c>
      <c r="AE23" s="11">
        <f>'Физ. лица в абс.вел.'!AR24*100/'Физ. лица в абс.вел.'!AF24-100</f>
        <v>9.1518243482704378</v>
      </c>
      <c r="AF23" s="11">
        <f>'Физ. лица в абс.вел.'!AS24*100/'Физ. лица в абс.вел.'!AG24-100</f>
        <v>9.7341166692470011</v>
      </c>
      <c r="AG23" s="11">
        <f>'Физ. лица в абс.вел.'!AT24*100/'Физ. лица в абс.вел.'!AH24-100</f>
        <v>9.9321337500699514</v>
      </c>
      <c r="AH23" s="11">
        <f>'Физ. лица в абс.вел.'!AU24*100/'Физ. лица в абс.вел.'!AI24-100</f>
        <v>10.205448157426233</v>
      </c>
      <c r="AI23" s="11">
        <f>'Физ. лица в абс.вел.'!AV24*100/'Физ. лица в абс.вел.'!AJ24-100</f>
        <v>11.409658539638826</v>
      </c>
      <c r="AJ23" s="11">
        <f>'Физ. лица в абс.вел.'!AW24*100/'Физ. лица в абс.вел.'!AK24-100</f>
        <v>10.799665774366744</v>
      </c>
      <c r="AK23" s="11">
        <f>'Физ. лица в абс.вел.'!AX24*100/'Физ. лица в абс.вел.'!AL24-100</f>
        <v>10.356753101031373</v>
      </c>
      <c r="AL23" s="11">
        <f>'Физ. лица в абс.вел.'!AY24*100/'Физ. лица в абс.вел.'!AM24-100</f>
        <v>10.146681475240314</v>
      </c>
      <c r="AM23" s="11">
        <f>'Физ. лица в абс.вел.'!AZ24*100/'Физ. лица в абс.вел.'!AN24-100</f>
        <v>10.154026452368996</v>
      </c>
      <c r="AN23" s="11">
        <f>'Физ. лица в абс.вел.'!BA24*100/'Физ. лица в абс.вел.'!AO24-100</f>
        <v>10.747145925172376</v>
      </c>
      <c r="AO23" s="11">
        <f>'Физ. лица в абс.вел.'!BB24*100/'Физ. лица в абс.вел.'!AP24-100</f>
        <v>13.988151965904493</v>
      </c>
      <c r="AP23" s="11">
        <f>'Физ. лица в абс.вел.'!BC24*100/'Физ. лица в абс.вел.'!AQ24-100</f>
        <v>15.356421686287959</v>
      </c>
      <c r="AQ23" s="11">
        <f>'Физ. лица в абс.вел.'!BD24*100/'Физ. лица в абс.вел.'!AR24-100</f>
        <v>16.392192396269863</v>
      </c>
      <c r="AR23" s="11">
        <f>'Физ. лица в абс.вел.'!BE24*100/'Физ. лица в абс.вел.'!AS24-100</f>
        <v>16.108384260668757</v>
      </c>
      <c r="AS23" s="11">
        <f>'Физ. лица в абс.вел.'!BF24*100/'Физ. лица в абс.вел.'!AT24-100</f>
        <v>15.677990750705334</v>
      </c>
      <c r="AT23" s="11">
        <f>'Физ. лица в абс.вел.'!BG24*100/'Физ. лица в абс.вел.'!AU24-100</f>
        <v>15.093961986318504</v>
      </c>
      <c r="AU23" s="11">
        <f>'Физ. лица в абс.вел.'!BH24*100/'Физ. лица в абс.вел.'!AV24-100</f>
        <v>13.823690531372463</v>
      </c>
      <c r="AV23" s="11">
        <f>'Физ. лица в абс.вел.'!BI24*100/'Физ. лица в абс.вел.'!AW24-100</f>
        <v>13.850697911502451</v>
      </c>
      <c r="AW23" s="11">
        <f>'Физ. лица в абс.вел.'!BJ24*100/'Физ. лица в абс.вел.'!AX24-100</f>
        <v>14.569550259760163</v>
      </c>
      <c r="AX23" s="11">
        <f>'Физ. лица в абс.вел.'!BK24*100/'Физ. лица в абс.вел.'!AY24-100</f>
        <v>14.724412734176155</v>
      </c>
      <c r="AY23" s="11">
        <f>'Физ. лица в абс.вел.'!BL24*100/'Физ. лица в абс.вел.'!AZ24-100</f>
        <v>14.857442883888666</v>
      </c>
      <c r="AZ23" s="11">
        <f>'Физ. лица в абс.вел.'!BM24*100/'Физ. лица в абс.вел.'!BA24-100</f>
        <v>12.664747868569137</v>
      </c>
      <c r="BA23" s="11">
        <f>'Физ. лица в абс.вел.'!BN24*100/'Физ. лица в абс.вел.'!BB24-100</f>
        <v>9.4329400433421569</v>
      </c>
      <c r="BB23" s="11">
        <f>'Физ. лица в абс.вел.'!BO24*100/'Физ. лица в абс.вел.'!BC24-100</f>
        <v>7.4523740322878922</v>
      </c>
      <c r="BC23" s="11">
        <f>'Физ. лица в абс.вел.'!BP24*100/'Физ. лица в абс.вел.'!BD24-100</f>
        <v>5.4715071621341025</v>
      </c>
      <c r="BD23" s="11">
        <f>'Физ. лица в абс.вел.'!BQ24*100/'Физ. лица в абс.вел.'!BE24-100</f>
        <v>4.7402821657435936</v>
      </c>
      <c r="BE23" s="11">
        <f>'Физ. лица в абс.вел.'!BR24*100/'Физ. лица в абс.вел.'!BF24-100</f>
        <v>3.8055127761888343</v>
      </c>
      <c r="BF23" s="11">
        <f>'Физ. лица в абс.вел.'!BS24*100/'Физ. лица в абс.вел.'!BG24-100</f>
        <v>3.8096302783005029</v>
      </c>
      <c r="BG23" s="11">
        <f>'Физ. лица в абс.вел.'!BT24*100/'Физ. лица в абс.вел.'!BH24-100</f>
        <v>3.8934034269354356</v>
      </c>
      <c r="BH23" s="11">
        <f>'Физ. лица в абс.вел.'!BU24*100/'Физ. лица в абс.вел.'!BI24-100</f>
        <v>4.1784984881845304</v>
      </c>
      <c r="BI23" s="11">
        <f>'Физ. лица в абс.вел.'!BV24*100/'Физ. лица в абс.вел.'!BJ24-100</f>
        <v>3.7881044281676424</v>
      </c>
      <c r="BJ23" s="11">
        <f>'Физ. лица в абс.вел.'!BW24*100/'Физ. лица в абс.вел.'!BK24-100</f>
        <v>3.5362719425855857</v>
      </c>
      <c r="BK23" s="11">
        <f>'Физ. лица в абс.вел.'!BX24*100/'Физ. лица в абс.вел.'!BL24-100</f>
        <v>3.3141860395176082</v>
      </c>
      <c r="BL23" s="11">
        <f>'Физ. лица в абс.вел.'!BY24*100/'Физ. лица в абс.вел.'!BM24-100</f>
        <v>4.8484116439183538</v>
      </c>
      <c r="BM23" s="11">
        <f>'Физ. лица в абс.вел.'!BZ24*100/'Физ. лица в абс.вел.'!BN24-100</f>
        <v>7.1657773621577974</v>
      </c>
      <c r="BN23" s="11">
        <f>'Физ. лица в абс.вел.'!CA24*100/'Физ. лица в абс.вел.'!BO24-100</f>
        <v>9.0612897276695179</v>
      </c>
      <c r="BO23" s="11">
        <f>'Физ. лица в абс.вел.'!CB24*100/'Физ. лица в абс.вел.'!BP24-100</f>
        <v>10.888312071744025</v>
      </c>
      <c r="BP23" s="11">
        <f>'Физ. лица в абс.вел.'!CC24*100/'Физ. лица в абс.вел.'!BQ24-100</f>
        <v>11.61478622980448</v>
      </c>
      <c r="BQ23" s="11">
        <f>'Физ. лица в абс.вел.'!CD24*100/'Физ. лица в абс.вел.'!BR24-100</f>
        <v>13.868922544038654</v>
      </c>
      <c r="BR23" s="11">
        <f>'Физ. лица в абс.вел.'!CE24*100/'Физ. лица в абс.вел.'!BS24-100</f>
        <v>14.746899435825952</v>
      </c>
      <c r="BS23" s="11">
        <f>'Физ. лица в абс.вел.'!CF24*100/'Физ. лица в абс.вел.'!BT24-100</f>
        <v>15.58389110280973</v>
      </c>
      <c r="BT23" s="11">
        <f>'Физ. лица в абс.вел.'!CG24*100/'Физ. лица в абс.вел.'!BU24-100</f>
        <v>15.176437343255117</v>
      </c>
      <c r="BU23" s="11">
        <f>'Физ. лица в абс.вел.'!CH24*100/'Физ. лица в абс.вел.'!BV24-100</f>
        <v>13.398771281486646</v>
      </c>
      <c r="BV23" s="11">
        <f>'Физ. лица в абс.вел.'!CI24*100/'Физ. лица в абс.вел.'!BW24-100</f>
        <v>13.524969264094608</v>
      </c>
      <c r="BW23" s="11">
        <f>'Физ. лица в абс.вел.'!CJ24*100/'Физ. лица в абс.вел.'!BX24-100</f>
        <v>13.139463802288006</v>
      </c>
      <c r="BX23" s="11">
        <f>'Физ. лица в абс.вел.'!CK24*100/'Физ. лица в абс.вел.'!BY24-100</f>
        <v>12.821413759734568</v>
      </c>
      <c r="BY23" s="11">
        <f>'Физ. лица в абс.вел.'!CL24*100/'Физ. лица в абс.вел.'!BZ24-100</f>
        <v>12.295320386688346</v>
      </c>
      <c r="BZ23" s="11">
        <f>'Физ. лица в абс.вел.'!CM24*100/'Физ. лица в абс.вел.'!CA24-100</f>
        <v>11.344907276929149</v>
      </c>
      <c r="CA23" s="11">
        <f>'Физ. лица в абс.вел.'!CN24*100/'Физ. лица в абс.вел.'!CB24-100</f>
        <v>11.359551808298207</v>
      </c>
      <c r="CB23" s="11">
        <f>'Физ. лица в абс.вел.'!CO24*100/'Физ. лица в абс.вел.'!CC24-100</f>
        <v>9.5669489485546677</v>
      </c>
      <c r="CC23" s="11">
        <f>'Физ. лица в абс.вел.'!CP24*100/'Физ. лица в абс.вел.'!CD24-100</f>
        <v>7.4717350379170568</v>
      </c>
      <c r="CD23" s="11">
        <f>'Физ. лица в абс.вел.'!CQ24*100/'Физ. лица в абс.вел.'!CE24-100</f>
        <v>4.1043608834386589</v>
      </c>
      <c r="CE23" s="11">
        <f>'Физ. лица в абс.вел.'!CR24*100/'Физ. лица в абс.вел.'!CF24-100</f>
        <v>2.2582584434202175</v>
      </c>
      <c r="CF23" s="11">
        <f>'Физ. лица в абс.вел.'!CS24*100/'Физ. лица в абс.вел.'!CG24-100</f>
        <v>-2.236749965498035</v>
      </c>
      <c r="CG23" s="11">
        <f>'Физ. лица в абс.вел.'!CT24*100/'Физ. лица в абс.вел.'!CH24-100</f>
        <v>-3.300710135571336</v>
      </c>
      <c r="CH23" s="11">
        <f>'Физ. лица в абс.вел.'!CU24*100/'Физ. лица в абс.вел.'!CI24-100</f>
        <v>-6.0847188415363718</v>
      </c>
      <c r="CI23" s="11">
        <f>'Физ. лица в абс.вел.'!CV24*100/'Физ. лица в абс.вел.'!CJ24-100</f>
        <v>-7.0399415439398183</v>
      </c>
      <c r="CJ23" s="11">
        <f>'Физ. лица в абс.вел.'!CW24*100/'Физ. лица в абс.вел.'!CK24-100</f>
        <v>-8.2055680640434616</v>
      </c>
      <c r="CK23" s="11">
        <f>'Физ. лица в абс.вел.'!CX24*100/'Физ. лица в абс.вел.'!CL24-100</f>
        <v>-8.8992498463632472</v>
      </c>
      <c r="CL23" s="11">
        <f>'Физ. лица в абс.вел.'!CY24*100/'Физ. лица в абс.вел.'!CM24-100</f>
        <v>-9.2291570693085276</v>
      </c>
      <c r="CM23" s="11">
        <f>'Физ. лица в абс.вел.'!CZ24*100/'Физ. лица в абс.вел.'!CN24-100</f>
        <v>-11.001250255281207</v>
      </c>
      <c r="CN23" s="11">
        <f>'Физ. лица в абс.вел.'!DA24*100/'Физ. лица в абс.вел.'!CO24-100</f>
        <v>-11.129695831918681</v>
      </c>
      <c r="CO23" s="11">
        <f>'Физ. лица в абс.вел.'!DB24*100/'Физ. лица в абс.вел.'!CP24-100</f>
        <v>-11.199849573461591</v>
      </c>
      <c r="CP23" s="11">
        <f>'Физ. лица в абс.вел.'!DC24*100/'Физ. лица в абс.вел.'!CQ24-100</f>
        <v>-9.8874131057555559</v>
      </c>
      <c r="CQ23" s="11">
        <f>'Физ. лица в абс.вел.'!DD24*100/'Физ. лица в абс.вел.'!CR24-100</f>
        <v>-9.1697066538032459</v>
      </c>
      <c r="CR23" s="11">
        <f>'Физ. лица в абс.вел.'!DE24*100/'Физ. лица в абс.вел.'!CS24-100</f>
        <v>-5.333437900295408</v>
      </c>
      <c r="CS23" s="11">
        <f>'Физ. лица в абс.вел.'!DF24*100/'Физ. лица в абс.вел.'!CT24-100</f>
        <v>-3.3978871358834368</v>
      </c>
    </row>
    <row r="24" spans="1:97" x14ac:dyDescent="0.25">
      <c r="A24" s="8" t="s">
        <v>23</v>
      </c>
      <c r="B24" s="11">
        <f>'Физ. лица в абс.вел.'!O25*100/'Физ. лица в абс.вел.'!C25-100</f>
        <v>13.913186275098838</v>
      </c>
      <c r="C24" s="11">
        <f>'Физ. лица в абс.вел.'!P25*100/'Физ. лица в абс.вел.'!D25-100</f>
        <v>14.52034417345746</v>
      </c>
      <c r="D24" s="11">
        <f>'Физ. лица в абс.вел.'!Q25*100/'Физ. лица в абс.вел.'!E25-100</f>
        <v>15.326459721325122</v>
      </c>
      <c r="E24" s="11">
        <f>'Физ. лица в абс.вел.'!R25*100/'Физ. лица в абс.вел.'!F25-100</f>
        <v>16.273924905634047</v>
      </c>
      <c r="F24" s="11">
        <f>'Физ. лица в абс.вел.'!S25*100/'Физ. лица в абс.вел.'!G25-100</f>
        <v>18.253824914483502</v>
      </c>
      <c r="G24" s="11">
        <f>'Физ. лица в абс.вел.'!T25*100/'Физ. лица в абс.вел.'!H25-100</f>
        <v>18.839828268496674</v>
      </c>
      <c r="H24" s="11">
        <f>'Физ. лица в абс.вел.'!U25*100/'Физ. лица в абс.вел.'!I25-100</f>
        <v>19.367597004947996</v>
      </c>
      <c r="I24" s="11">
        <f>'Физ. лица в абс.вел.'!V25*100/'Физ. лица в абс.вел.'!J25-100</f>
        <v>20.475966499726653</v>
      </c>
      <c r="J24" s="11">
        <f>'Физ. лица в абс.вел.'!W25*100/'Физ. лица в абс.вел.'!K25-100</f>
        <v>21.110657273041056</v>
      </c>
      <c r="K24" s="11">
        <f>'Физ. лица в абс.вел.'!X25*100/'Физ. лица в абс.вел.'!L25-100</f>
        <v>21.578867637962617</v>
      </c>
      <c r="L24" s="11">
        <f>'Физ. лица в абс.вел.'!Y25*100/'Физ. лица в абс.вел.'!M25-100</f>
        <v>21.983466675441619</v>
      </c>
      <c r="M24" s="11">
        <f>'Физ. лица в абс.вел.'!Z25*100/'Физ. лица в абс.вел.'!N25-100</f>
        <v>19.840324241620237</v>
      </c>
      <c r="N24" s="11">
        <f>'Физ. лица в абс.вел.'!AA25*100/'Физ. лица в абс.вел.'!O25-100</f>
        <v>19.514264780480786</v>
      </c>
      <c r="O24" s="11">
        <f>'Физ. лица в абс.вел.'!AB25*100/'Физ. лица в абс.вел.'!P25-100</f>
        <v>19.949807280922627</v>
      </c>
      <c r="P24" s="11">
        <f>'Физ. лица в абс.вел.'!AC25*100/'Физ. лица в абс.вел.'!Q25-100</f>
        <v>19.969707474461828</v>
      </c>
      <c r="Q24" s="11">
        <f>'Физ. лица в абс.вел.'!AD25*100/'Физ. лица в абс.вел.'!R25-100</f>
        <v>20.196409239152288</v>
      </c>
      <c r="R24" s="11">
        <f>'Физ. лица в абс.вел.'!AE25*100/'Физ. лица в абс.вел.'!S25-100</f>
        <v>19.636243332715154</v>
      </c>
      <c r="S24" s="11">
        <f>'Физ. лица в абс.вел.'!AF25*100/'Физ. лица в абс.вел.'!T25-100</f>
        <v>19.089255428526243</v>
      </c>
      <c r="T24" s="11">
        <f>'Физ. лица в абс.вел.'!AG25*100/'Физ. лица в абс.вел.'!U25-100</f>
        <v>18.669594508960884</v>
      </c>
      <c r="U24" s="11">
        <f>'Физ. лица в абс.вел.'!AH25*100/'Физ. лица в абс.вел.'!V25-100</f>
        <v>18.261463855705216</v>
      </c>
      <c r="V24" s="11">
        <f>'Физ. лица в абс.вел.'!AI25*100/'Физ. лица в абс.вел.'!W25-100</f>
        <v>18.125634064372363</v>
      </c>
      <c r="W24" s="11">
        <f>'Физ. лица в абс.вел.'!AJ25*100/'Физ. лица в абс.вел.'!X25-100</f>
        <v>16.626306715188889</v>
      </c>
      <c r="X24" s="11">
        <f>'Физ. лица в абс.вел.'!AK25*100/'Физ. лица в абс.вел.'!Y25-100</f>
        <v>15.719870064378483</v>
      </c>
      <c r="Y24" s="11">
        <f>'Физ. лица в абс.вел.'!AL25*100/'Физ. лица в абс.вел.'!Z25-100</f>
        <v>16.201896204446072</v>
      </c>
      <c r="Z24" s="11">
        <f>'Физ. лица в абс.вел.'!AM25*100/'Физ. лица в абс.вел.'!AA25-100</f>
        <v>15.875518488775597</v>
      </c>
      <c r="AA24" s="11">
        <f>'Физ. лица в абс.вел.'!AN25*100/'Физ. лица в абс.вел.'!AB25-100</f>
        <v>15.627345121782398</v>
      </c>
      <c r="AB24" s="11">
        <f>'Физ. лица в абс.вел.'!AO25*100/'Физ. лица в абс.вел.'!AC25-100</f>
        <v>15.557900631016736</v>
      </c>
      <c r="AC24" s="11">
        <f>'Физ. лица в абс.вел.'!AP25*100/'Физ. лица в абс.вел.'!AD25-100</f>
        <v>12.564268710118185</v>
      </c>
      <c r="AD24" s="11">
        <f>'Физ. лица в абс.вел.'!AQ25*100/'Физ. лица в абс.вел.'!AE25-100</f>
        <v>11.436013196735544</v>
      </c>
      <c r="AE24" s="11">
        <f>'Физ. лица в абс.вел.'!AR25*100/'Физ. лица в абс.вел.'!AF25-100</f>
        <v>11.15496554185772</v>
      </c>
      <c r="AF24" s="11">
        <f>'Физ. лица в абс.вел.'!AS25*100/'Физ. лица в абс.вел.'!AG25-100</f>
        <v>11.401097040698858</v>
      </c>
      <c r="AG24" s="11">
        <f>'Физ. лица в абс.вел.'!AT25*100/'Физ. лица в абс.вел.'!AH25-100</f>
        <v>11.242202602786136</v>
      </c>
      <c r="AH24" s="11">
        <f>'Физ. лица в абс.вел.'!AU25*100/'Физ. лица в абс.вел.'!AI25-100</f>
        <v>11.559039686428221</v>
      </c>
      <c r="AI24" s="11">
        <f>'Физ. лица в абс.вел.'!AV25*100/'Физ. лица в абс.вел.'!AJ25-100</f>
        <v>13.481146344007513</v>
      </c>
      <c r="AJ24" s="11">
        <f>'Физ. лица в абс.вел.'!AW25*100/'Физ. лица в абс.вел.'!AK25-100</f>
        <v>12.073767697364616</v>
      </c>
      <c r="AK24" s="11">
        <f>'Физ. лица в абс.вел.'!AX25*100/'Физ. лица в абс.вел.'!AL25-100</f>
        <v>12.64000613375417</v>
      </c>
      <c r="AL24" s="11">
        <f>'Физ. лица в абс.вел.'!AY25*100/'Физ. лица в абс.вел.'!AM25-100</f>
        <v>12.622155532524999</v>
      </c>
      <c r="AM24" s="11">
        <f>'Физ. лица в абс.вел.'!AZ25*100/'Физ. лица в абс.вел.'!AN25-100</f>
        <v>12.899018285843908</v>
      </c>
      <c r="AN24" s="11">
        <f>'Физ. лица в абс.вел.'!BA25*100/'Физ. лица в абс.вел.'!AO25-100</f>
        <v>13.271334588217755</v>
      </c>
      <c r="AO24" s="11">
        <f>'Физ. лица в абс.вел.'!BB25*100/'Физ. лица в абс.вел.'!AP25-100</f>
        <v>16.36142934908429</v>
      </c>
      <c r="AP24" s="11">
        <f>'Физ. лица в абс.вел.'!BC25*100/'Физ. лица в абс.вел.'!AQ25-100</f>
        <v>18.019197207678886</v>
      </c>
      <c r="AQ24" s="11">
        <f>'Физ. лица в абс.вел.'!BD25*100/'Физ. лица в абс.вел.'!AR25-100</f>
        <v>19.442368851699754</v>
      </c>
      <c r="AR24" s="11">
        <f>'Физ. лица в абс.вел.'!BE25*100/'Физ. лица в абс.вел.'!AS25-100</f>
        <v>19.31358126755255</v>
      </c>
      <c r="AS24" s="11">
        <f>'Физ. лица в абс.вел.'!BF25*100/'Физ. лица в абс.вел.'!AT25-100</f>
        <v>19.25304859842106</v>
      </c>
      <c r="AT24" s="11">
        <f>'Физ. лица в абс.вел.'!BG25*100/'Физ. лица в абс.вел.'!AU25-100</f>
        <v>18.53205207034064</v>
      </c>
      <c r="AU24" s="11">
        <f>'Физ. лица в абс.вел.'!BH25*100/'Физ. лица в абс.вел.'!AV25-100</f>
        <v>18.166150593723245</v>
      </c>
      <c r="AV24" s="11">
        <f>'Физ. лица в абс.вел.'!BI25*100/'Физ. лица в абс.вел.'!AW25-100</f>
        <v>17.79074906302553</v>
      </c>
      <c r="AW24" s="11">
        <f>'Физ. лица в абс.вел.'!BJ25*100/'Физ. лица в абс.вел.'!AX25-100</f>
        <v>17.882627882968222</v>
      </c>
      <c r="AX24" s="11">
        <f>'Физ. лица в абс.вел.'!BK25*100/'Физ. лица в абс.вел.'!AY25-100</f>
        <v>18.00588265182266</v>
      </c>
      <c r="AY24" s="11">
        <f>'Физ. лица в абс.вел.'!BL25*100/'Физ. лица в абс.вел.'!AZ25-100</f>
        <v>18.095360350052744</v>
      </c>
      <c r="AZ24" s="11">
        <f>'Физ. лица в абс.вел.'!BM25*100/'Физ. лица в абс.вел.'!BA25-100</f>
        <v>16.246010069433012</v>
      </c>
      <c r="BA24" s="11">
        <f>'Физ. лица в абс.вел.'!BN25*100/'Физ. лица в абс.вел.'!BB25-100</f>
        <v>12.844544819056836</v>
      </c>
      <c r="BB24" s="11">
        <f>'Физ. лица в абс.вел.'!BO25*100/'Физ. лица в абс.вел.'!BC25-100</f>
        <v>10.26987060998151</v>
      </c>
      <c r="BC24" s="11">
        <f>'Физ. лица в абс.вел.'!BP25*100/'Физ. лица в абс.вел.'!BD25-100</f>
        <v>7.9630232810633856</v>
      </c>
      <c r="BD24" s="11">
        <f>'Физ. лица в абс.вел.'!BQ25*100/'Физ. лица в абс.вел.'!BE25-100</f>
        <v>6.9961992683846432</v>
      </c>
      <c r="BE24" s="11">
        <f>'Физ. лица в абс.вел.'!BR25*100/'Физ. лица в абс.вел.'!BF25-100</f>
        <v>5.5825412881709013</v>
      </c>
      <c r="BF24" s="11">
        <f>'Физ. лица в абс.вел.'!BS25*100/'Физ. лица в абс.вел.'!BG25-100</f>
        <v>5.6487629436408184</v>
      </c>
      <c r="BG24" s="11">
        <f>'Физ. лица в абс.вел.'!BT25*100/'Физ. лица в абс.вел.'!BH25-100</f>
        <v>4.9262736213677698</v>
      </c>
      <c r="BH24" s="11">
        <f>'Физ. лица в абс.вел.'!BU25*100/'Физ. лица в абс.вел.'!BI25-100</f>
        <v>6.5366324283236139</v>
      </c>
      <c r="BI24" s="11">
        <f>'Физ. лица в абс.вел.'!BV25*100/'Физ. лица в абс.вел.'!BJ25-100</f>
        <v>6.8251371379078023</v>
      </c>
      <c r="BJ24" s="11">
        <f>'Физ. лица в абс.вел.'!BW25*100/'Физ. лица в абс.вел.'!BK25-100</f>
        <v>6.5944265040066909</v>
      </c>
      <c r="BK24" s="11">
        <f>'Физ. лица в абс.вел.'!BX25*100/'Физ. лица в абс.вел.'!BL25-100</f>
        <v>6.0804839433824043</v>
      </c>
      <c r="BL24" s="11">
        <f>'Физ. лица в абс.вел.'!BY25*100/'Физ. лица в абс.вел.'!BM25-100</f>
        <v>7.4298439298722343</v>
      </c>
      <c r="BM24" s="11">
        <f>'Физ. лица в абс.вел.'!BZ25*100/'Физ. лица в абс.вел.'!BN25-100</f>
        <v>9.8800611845208834</v>
      </c>
      <c r="BN24" s="11">
        <f>'Физ. лица в абс.вел.'!CA25*100/'Физ. лица в абс.вел.'!BO25-100</f>
        <v>12.056744382076289</v>
      </c>
      <c r="BO24" s="11">
        <f>'Физ. лица в абс.вел.'!CB25*100/'Физ. лица в абс.вел.'!BP25-100</f>
        <v>13.991887789063355</v>
      </c>
      <c r="BP24" s="11">
        <f>'Физ. лица в абс.вел.'!CC25*100/'Физ. лица в абс.вел.'!BQ25-100</f>
        <v>14.68168182467501</v>
      </c>
      <c r="BQ24" s="11">
        <f>'Физ. лица в абс.вел.'!CD25*100/'Физ. лица в абс.вел.'!BR25-100</f>
        <v>17.245615200007592</v>
      </c>
      <c r="BR24" s="11">
        <f>'Физ. лица в абс.вел.'!CE25*100/'Физ. лица в абс.вел.'!BS25-100</f>
        <v>18.341828384381571</v>
      </c>
      <c r="BS24" s="11">
        <f>'Физ. лица в абс.вел.'!CF25*100/'Физ. лица в абс.вел.'!BT25-100</f>
        <v>19.226599204915075</v>
      </c>
      <c r="BT24" s="11">
        <f>'Физ. лица в абс.вел.'!CG25*100/'Физ. лица в абс.вел.'!BU25-100</f>
        <v>18.45794285662015</v>
      </c>
      <c r="BU24" s="11">
        <f>'Физ. лица в абс.вел.'!CH25*100/'Физ. лица в абс.вел.'!BV25-100</f>
        <v>16.25601340516387</v>
      </c>
      <c r="BV24" s="11">
        <f>'Физ. лица в абс.вел.'!CI25*100/'Физ. лица в абс.вел.'!BW25-100</f>
        <v>16.517286106037005</v>
      </c>
      <c r="BW24" s="11">
        <f>'Физ. лица в абс.вел.'!CJ25*100/'Физ. лица в абс.вел.'!BX25-100</f>
        <v>16.336468250609244</v>
      </c>
      <c r="BX24" s="11">
        <f>'Физ. лица в абс.вел.'!CK25*100/'Физ. лица в абс.вел.'!BY25-100</f>
        <v>16.476214734919012</v>
      </c>
      <c r="BY24" s="11">
        <f>'Физ. лица в абс.вел.'!CL25*100/'Физ. лица в абс.вел.'!BZ25-100</f>
        <v>16.654596233157406</v>
      </c>
      <c r="BZ24" s="11">
        <f>'Физ. лица в абс.вел.'!CM25*100/'Физ. лица в абс.вел.'!CA25-100</f>
        <v>16.85557977518485</v>
      </c>
      <c r="CA24" s="11">
        <f>'Физ. лица в абс.вел.'!CN25*100/'Физ. лица в абс.вел.'!CB25-100</f>
        <v>17.051827641688973</v>
      </c>
      <c r="CB24" s="11">
        <f>'Физ. лица в абс.вел.'!CO25*100/'Физ. лица в абс.вел.'!CC25-100</f>
        <v>16.058178979667247</v>
      </c>
      <c r="CC24" s="11">
        <f>'Физ. лица в абс.вел.'!CP25*100/'Физ. лица в абс.вел.'!CD25-100</f>
        <v>14.605000748372788</v>
      </c>
      <c r="CD24" s="11">
        <f>'Физ. лица в абс.вел.'!CQ25*100/'Физ. лица в абс.вел.'!CE25-100</f>
        <v>12.250567027825852</v>
      </c>
      <c r="CE24" s="11">
        <f>'Физ. лица в абс.вел.'!CR25*100/'Физ. лица в абс.вел.'!CF25-100</f>
        <v>10.757339053792521</v>
      </c>
      <c r="CF24" s="11">
        <f>'Физ. лица в абс.вел.'!CS25*100/'Физ. лица в абс.вел.'!CG25-100</f>
        <v>6.5806949806949859</v>
      </c>
      <c r="CG24" s="11">
        <f>'Физ. лица в абс.вел.'!CT25*100/'Физ. лица в абс.вел.'!CH25-100</f>
        <v>5.3500094927022417</v>
      </c>
      <c r="CH24" s="11">
        <f>'Физ. лица в абс.вел.'!CU25*100/'Физ. лица в абс.вел.'!CI25-100</f>
        <v>2.0969835638705661</v>
      </c>
      <c r="CI24" s="11">
        <f>'Физ. лица в абс.вел.'!CV25*100/'Физ. лица в абс.вел.'!CJ25-100</f>
        <v>1.2200819515183952</v>
      </c>
      <c r="CJ24" s="11">
        <f>'Физ. лица в абс.вел.'!CW25*100/'Физ. лица в абс.вел.'!CK25-100</f>
        <v>-0.56368085483427421</v>
      </c>
      <c r="CK24" s="11">
        <f>'Физ. лица в абс.вел.'!CX25*100/'Физ. лица в абс.вел.'!CL25-100</f>
        <v>-1.6632279410397928</v>
      </c>
      <c r="CL24" s="11">
        <f>'Физ. лица в абс.вел.'!CY25*100/'Физ. лица в абс.вел.'!CM25-100</f>
        <v>-2.7914427940762323</v>
      </c>
      <c r="CM24" s="11">
        <f>'Физ. лица в абс.вел.'!CZ25*100/'Физ. лица в абс.вел.'!CN25-100</f>
        <v>-4.4729730214729955</v>
      </c>
      <c r="CN24" s="11">
        <f>'Физ. лица в абс.вел.'!DA25*100/'Физ. лица в абс.вел.'!CO25-100</f>
        <v>-5.552057470359685</v>
      </c>
      <c r="CO24" s="11">
        <f>'Физ. лица в абс.вел.'!DB25*100/'Физ. лица в абс.вел.'!CP25-100</f>
        <v>-5.8480729385436945</v>
      </c>
      <c r="CP24" s="11">
        <f>'Физ. лица в абс.вел.'!DC25*100/'Физ. лица в абс.вел.'!CQ25-100</f>
        <v>-5.454859069900067</v>
      </c>
      <c r="CQ24" s="11">
        <f>'Физ. лица в абс.вел.'!DD25*100/'Физ. лица в абс.вел.'!CR25-100</f>
        <v>-4.8950361926014807</v>
      </c>
      <c r="CR24" s="11">
        <f>'Физ. лица в абс.вел.'!DE25*100/'Физ. лица в абс.вел.'!CS25-100</f>
        <v>-1.3193548854530377</v>
      </c>
      <c r="CS24" s="11">
        <f>'Физ. лица в абс.вел.'!DF25*100/'Физ. лица в абс.вел.'!CT25-100</f>
        <v>0.35968974001566778</v>
      </c>
    </row>
    <row r="25" spans="1:97" ht="47.25" x14ac:dyDescent="0.25">
      <c r="A25" s="12" t="s">
        <v>96</v>
      </c>
      <c r="B25" s="11">
        <f>'Физ. лица в абс.вел.'!O26*100/'Физ. лица в абс.вел.'!C26-100</f>
        <v>5.4436466003840565</v>
      </c>
      <c r="C25" s="11">
        <f>'Физ. лица в абс.вел.'!P26*100/'Физ. лица в абс.вел.'!D26-100</f>
        <v>6.9912850397927571</v>
      </c>
      <c r="D25" s="11">
        <f>'Физ. лица в абс.вел.'!Q26*100/'Физ. лица в абс.вел.'!E26-100</f>
        <v>9.0737610715456043</v>
      </c>
      <c r="E25" s="11">
        <f>'Физ. лица в абс.вел.'!R26*100/'Физ. лица в абс.вел.'!F26-100</f>
        <v>11.726725747892601</v>
      </c>
      <c r="F25" s="11">
        <f>'Физ. лица в абс.вел.'!S26*100/'Физ. лица в абс.вел.'!G26-100</f>
        <v>13.863134944565573</v>
      </c>
      <c r="G25" s="11">
        <f>'Физ. лица в абс.вел.'!T26*100/'Физ. лица в абс.вел.'!H26-100</f>
        <v>15.446844072659076</v>
      </c>
      <c r="H25" s="11">
        <f>'Физ. лица в абс.вел.'!U26*100/'Физ. лица в абс.вел.'!I26-100</f>
        <v>16.813794527288607</v>
      </c>
      <c r="I25" s="11">
        <f>'Физ. лица в абс.вел.'!V26*100/'Физ. лица в абс.вел.'!J26-100</f>
        <v>18.519914525754189</v>
      </c>
      <c r="J25" s="11">
        <f>'Физ. лица в абс.вел.'!W26*100/'Физ. лица в абс.вел.'!K26-100</f>
        <v>19.842765958366925</v>
      </c>
      <c r="K25" s="11">
        <f>'Физ. лица в абс.вел.'!X26*100/'Физ. лица в абс.вел.'!L26-100</f>
        <v>21.741164404255684</v>
      </c>
      <c r="L25" s="11">
        <f>'Физ. лица в абс.вел.'!Y26*100/'Физ. лица в абс.вел.'!M26-100</f>
        <v>22.511073648787288</v>
      </c>
      <c r="M25" s="11">
        <f>'Физ. лица в абс.вел.'!Z26*100/'Физ. лица в абс.вел.'!N26-100</f>
        <v>23.245622286502723</v>
      </c>
      <c r="N25" s="11">
        <f>'Физ. лица в абс.вел.'!AA26*100/'Физ. лица в абс.вел.'!O26-100</f>
        <v>22.31373088433908</v>
      </c>
      <c r="O25" s="11">
        <f>'Физ. лица в абс.вел.'!AB26*100/'Физ. лица в абс.вел.'!P26-100</f>
        <v>22.598670246722918</v>
      </c>
      <c r="P25" s="11">
        <f>'Физ. лица в абс.вел.'!AC26*100/'Физ. лица в абс.вел.'!Q26-100</f>
        <v>21.649579812161662</v>
      </c>
      <c r="Q25" s="11">
        <f>'Физ. лица в абс.вел.'!AD26*100/'Физ. лица в абс.вел.'!R26-100</f>
        <v>20.392556315387708</v>
      </c>
      <c r="R25" s="11">
        <f>'Физ. лица в абс.вел.'!AE26*100/'Физ. лица в абс.вел.'!S26-100</f>
        <v>19.859154493479778</v>
      </c>
      <c r="S25" s="11">
        <f>'Физ. лица в абс.вел.'!AF26*100/'Физ. лица в абс.вел.'!T26-100</f>
        <v>19.054468455267468</v>
      </c>
      <c r="T25" s="11">
        <f>'Физ. лица в абс.вел.'!AG26*100/'Физ. лица в абс.вел.'!U26-100</f>
        <v>19.25274524878202</v>
      </c>
      <c r="U25" s="11">
        <f>'Физ. лица в абс.вел.'!AH26*100/'Физ. лица в абс.вел.'!V26-100</f>
        <v>19.36211347584215</v>
      </c>
      <c r="V25" s="11">
        <f>'Физ. лица в абс.вел.'!AI26*100/'Физ. лица в абс.вел.'!W26-100</f>
        <v>19.454769041834425</v>
      </c>
      <c r="W25" s="11">
        <f>'Физ. лица в абс.вел.'!AJ26*100/'Физ. лица в абс.вел.'!X26-100</f>
        <v>17.843330083718698</v>
      </c>
      <c r="X25" s="11">
        <f>'Физ. лица в абс.вел.'!AK26*100/'Физ. лица в абс.вел.'!Y26-100</f>
        <v>17.11309685775548</v>
      </c>
      <c r="Y25" s="11">
        <f>'Физ. лица в абс.вел.'!AL26*100/'Физ. лица в абс.вел.'!Z26-100</f>
        <v>16.531083356014562</v>
      </c>
      <c r="Z25" s="11">
        <f>'Физ. лица в абс.вел.'!AM26*100/'Физ. лица в абс.вел.'!AA26-100</f>
        <v>16.177309007981762</v>
      </c>
      <c r="AA25" s="11">
        <f>'Физ. лица в абс.вел.'!AN26*100/'Физ. лица в абс.вел.'!AB26-100</f>
        <v>15.769447576099211</v>
      </c>
      <c r="AB25" s="11">
        <f>'Физ. лица в абс.вел.'!AO26*100/'Физ. лица в абс.вел.'!AC26-100</f>
        <v>15.834144983998883</v>
      </c>
      <c r="AC25" s="11">
        <f>'Физ. лица в абс.вел.'!AP26*100/'Физ. лица в абс.вел.'!AD26-100</f>
        <v>13.616962687594665</v>
      </c>
      <c r="AD25" s="11">
        <f>'Физ. лица в абс.вел.'!AQ26*100/'Физ. лица в абс.вел.'!AE26-100</f>
        <v>11.679129843643778</v>
      </c>
      <c r="AE25" s="11">
        <f>'Физ. лица в абс.вел.'!AR26*100/'Физ. лица в абс.вел.'!AF26-100</f>
        <v>11.19143239625167</v>
      </c>
      <c r="AF25" s="11">
        <f>'Физ. лица в абс.вел.'!AS26*100/'Физ. лица в абс.вел.'!AG26-100</f>
        <v>11.429693637077776</v>
      </c>
      <c r="AG25" s="11">
        <f>'Физ. лица в абс.вел.'!AT26*100/'Физ. лица в абс.вел.'!AH26-100</f>
        <v>10.69327193655667</v>
      </c>
      <c r="AH25" s="11">
        <f>'Физ. лица в абс.вел.'!AU26*100/'Физ. лица в абс.вел.'!AI26-100</f>
        <v>10.824417872876026</v>
      </c>
      <c r="AI25" s="11">
        <f>'Физ. лица в абс.вел.'!AV26*100/'Физ. лица в абс.вел.'!AJ26-100</f>
        <v>11.1236095488064</v>
      </c>
      <c r="AJ25" s="11">
        <f>'Физ. лица в абс.вел.'!AW26*100/'Физ. лица в абс.вел.'!AK26-100</f>
        <v>10.421313506815366</v>
      </c>
      <c r="AK25" s="11">
        <f>'Физ. лица в абс.вел.'!AX26*100/'Физ. лица в абс.вел.'!AL26-100</f>
        <v>10.627780523974295</v>
      </c>
      <c r="AL25" s="11">
        <f>'Физ. лица в абс.вел.'!AY26*100/'Физ. лица в абс.вел.'!AM26-100</f>
        <v>10.931174089068833</v>
      </c>
      <c r="AM25" s="11">
        <f>'Физ. лица в абс.вел.'!AZ26*100/'Физ. лица в абс.вел.'!AN26-100</f>
        <v>11.576384662203282</v>
      </c>
      <c r="AN25" s="11">
        <f>'Физ. лица в абс.вел.'!BA26*100/'Физ. лица в абс.вел.'!AO26-100</f>
        <v>12.396396396396398</v>
      </c>
      <c r="AO25" s="11">
        <f>'Физ. лица в абс.вел.'!BB26*100/'Физ. лица в абс.вел.'!AP26-100</f>
        <v>15.244789142026178</v>
      </c>
      <c r="AP25" s="11">
        <f>'Физ. лица в абс.вел.'!BC26*100/'Физ. лица в абс.вел.'!AQ26-100</f>
        <v>17.506695885074265</v>
      </c>
      <c r="AQ25" s="11">
        <f>'Физ. лица в абс.вел.'!BD26*100/'Физ. лица в абс.вел.'!AR26-100</f>
        <v>18.059234288466172</v>
      </c>
      <c r="AR25" s="11">
        <f>'Физ. лица в абс.вел.'!BE26*100/'Физ. лица в абс.вел.'!AS26-100</f>
        <v>17.365761955116909</v>
      </c>
      <c r="AS25" s="11">
        <f>'Физ. лица в абс.вел.'!BF26*100/'Физ. лица в абс.вел.'!AT26-100</f>
        <v>17.275248440027738</v>
      </c>
      <c r="AT25" s="11">
        <f>'Физ. лица в абс.вел.'!BG26*100/'Физ. лица в абс.вел.'!AU26-100</f>
        <v>16.78591709256105</v>
      </c>
      <c r="AU25" s="11">
        <f>'Физ. лица в абс.вел.'!BH26*100/'Физ. лица в абс.вел.'!AV26-100</f>
        <v>17.557080193454055</v>
      </c>
      <c r="AV25" s="11">
        <f>'Физ. лица в абс.вел.'!BI26*100/'Физ. лица в абс.вел.'!AW26-100</f>
        <v>17.74211648524296</v>
      </c>
      <c r="AW25" s="11">
        <f>'Физ. лица в абс.вел.'!BJ26*100/'Физ. лица в абс.вел.'!AX26-100</f>
        <v>18.91197497765863</v>
      </c>
      <c r="AX25" s="11">
        <f>'Физ. лица в абс.вел.'!BK26*100/'Физ. лица в абс.вел.'!AY26-100</f>
        <v>18.203937182039368</v>
      </c>
      <c r="AY25" s="11">
        <f>'Физ. лица в абс.вел.'!BL26*100/'Физ. лица в абс.вел.'!AZ26-100</f>
        <v>17.554003927558369</v>
      </c>
      <c r="AZ25" s="11">
        <f>'Физ. лица в абс.вел.'!BM26*100/'Физ. лица в абс.вел.'!BA26-100</f>
        <v>14.983434861600941</v>
      </c>
      <c r="BA25" s="11">
        <f>'Физ. лица в абс.вел.'!BN26*100/'Физ. лица в абс.вел.'!BB26-100</f>
        <v>12.502628811777072</v>
      </c>
      <c r="BB25" s="11">
        <f>'Физ. лица в абс.вел.'!BO26*100/'Физ. лица в абс.вел.'!BC26-100</f>
        <v>9.7492747617074116</v>
      </c>
      <c r="BC25" s="11">
        <f>'Физ. лица в абс.вел.'!BP26*100/'Физ. лица в абс.вел.'!BD26-100</f>
        <v>8.5049969406485815</v>
      </c>
      <c r="BD25" s="11">
        <f>'Физ. лица в абс.вел.'!BQ26*100/'Физ. лица в абс.вел.'!BE26-100</f>
        <v>7.6584242666933591</v>
      </c>
      <c r="BE25" s="11">
        <f>'Физ. лица в абс.вел.'!BR26*100/'Физ. лица в абс.вел.'!BF26-100</f>
        <v>7.7051926298157412</v>
      </c>
      <c r="BF25" s="11">
        <f>'Физ. лица в абс.вел.'!BS26*100/'Физ. лица в абс.вел.'!BG26-100</f>
        <v>7.7701060001945024</v>
      </c>
      <c r="BG25" s="11">
        <f>'Физ. лица в абс.вел.'!BT26*100/'Физ. лица в абс.вел.'!BH26-100</f>
        <v>6.4198239571373961</v>
      </c>
      <c r="BH25" s="11">
        <f>'Физ. лица в абс.вел.'!BU26*100/'Физ. лица в абс.вел.'!BI26-100</f>
        <v>8.3778116660312634</v>
      </c>
      <c r="BI25" s="11">
        <f>'Физ. лица в абс.вел.'!BV26*100/'Физ. лица в абс.вел.'!BJ26-100</f>
        <v>6.6885861906998656</v>
      </c>
      <c r="BJ25" s="11">
        <f>'Физ. лица в абс.вел.'!BW26*100/'Физ. лица в абс.вел.'!BK26-100</f>
        <v>6.6523203592814326</v>
      </c>
      <c r="BK25" s="11">
        <f>'Физ. лица в абс.вел.'!BX26*100/'Физ. лица в абс.вел.'!BL26-100</f>
        <v>6.1624129930394389</v>
      </c>
      <c r="BL25" s="11">
        <f>'Физ. лица в абс.вел.'!BY26*100/'Физ. лица в абс.вел.'!BM26-100</f>
        <v>7.8260061343991083</v>
      </c>
      <c r="BM25" s="11">
        <f>'Физ. лица в абс.вел.'!BZ26*100/'Физ. лица в абс.вел.'!BN26-100</f>
        <v>9.5990279465370634</v>
      </c>
      <c r="BN25" s="11">
        <f>'Физ. лица в абс.вел.'!CA26*100/'Физ. лица в абс.вел.'!BO26-100</f>
        <v>11.517039554422738</v>
      </c>
      <c r="BO25" s="11">
        <f>'Физ. лица в абс.вел.'!CB26*100/'Физ. лица в абс.вел.'!BP26-100</f>
        <v>13.261278195488728</v>
      </c>
      <c r="BP25" s="11">
        <f>'Физ. лица в абс.вел.'!CC26*100/'Физ. лица в абс.вел.'!BQ26-100</f>
        <v>12.237307048540075</v>
      </c>
      <c r="BQ25" s="11">
        <f>'Физ. лица в абс.вел.'!CD26*100/'Физ. лица в абс.вел.'!BR26-100</f>
        <v>12.816759674320735</v>
      </c>
      <c r="BR25" s="11">
        <f>'Физ. лица в абс.вел.'!CE26*100/'Физ. лица в абс.вел.'!BS26-100</f>
        <v>12.54286229922397</v>
      </c>
      <c r="BS25" s="11">
        <f>'Физ. лица в абс.вел.'!CF26*100/'Физ. лица в абс.вел.'!BT26-100</f>
        <v>12.79331115706195</v>
      </c>
      <c r="BT25" s="11">
        <f>'Физ. лица в абс.вел.'!CG26*100/'Физ. лица в абс.вел.'!BU26-100</f>
        <v>9.2691935625714592</v>
      </c>
      <c r="BU25" s="11">
        <f>'Физ. лица в абс.вел.'!CH26*100/'Физ. лица в абс.вел.'!BV26-100</f>
        <v>7.4051245927621778</v>
      </c>
      <c r="BV25" s="11">
        <f>'Физ. лица в абс.вел.'!CI26*100/'Физ. лица в абс.вел.'!BW26-100</f>
        <v>7.9305202210720296</v>
      </c>
      <c r="BW25" s="11">
        <f>'Физ. лица в абс.вел.'!CJ26*100/'Физ. лица в абс.вел.'!BX26-100</f>
        <v>7.9552408427310013</v>
      </c>
      <c r="BX25" s="11">
        <f>'Физ. лица в абс.вел.'!CK26*100/'Физ. лица в абс.вел.'!BY26-100</f>
        <v>7.8182915265925317</v>
      </c>
      <c r="BY25" s="11">
        <f>'Физ. лица в абс.вел.'!CL26*100/'Физ. лица в абс.вел.'!BZ26-100</f>
        <v>6.4301552106430222</v>
      </c>
      <c r="BZ25" s="11">
        <f>'Физ. лица в абс.вел.'!CM26*100/'Физ. лица в абс.вел.'!CA26-100</f>
        <v>6.6706171167357979</v>
      </c>
      <c r="CA25" s="11">
        <f>'Физ. лица в абс.вел.'!CN26*100/'Физ. лица в абс.вел.'!CB26-100</f>
        <v>6.2401460459712865</v>
      </c>
      <c r="CB25" s="11">
        <f>'Физ. лица в абс.вел.'!CO26*100/'Физ. лица в абс.вел.'!CC26-100</f>
        <v>6.7439933719966803</v>
      </c>
      <c r="CC25" s="11">
        <f>'Физ. лица в абс.вел.'!CP26*100/'Физ. лица в абс.вел.'!CD26-100</f>
        <v>6.0249756730457307</v>
      </c>
      <c r="CD25" s="11">
        <f>'Физ. лица в абс.вел.'!CQ26*100/'Физ. лица в абс.вел.'!CE26-100</f>
        <v>3.1189865298268131</v>
      </c>
      <c r="CE25" s="11">
        <f>'Физ. лица в абс.вел.'!CR26*100/'Физ. лица в абс.вел.'!CF26-100</f>
        <v>1.2354535310059021</v>
      </c>
      <c r="CF25" s="11">
        <f>'Физ. лица в абс.вел.'!CS26*100/'Физ. лица в абс.вел.'!CG26-100</f>
        <v>-0.80482897384305829</v>
      </c>
      <c r="CG25" s="11">
        <f>'Физ. лица в абс.вел.'!CT26*100/'Физ. лица в абс.вел.'!CH26-100</f>
        <v>-1.196917527463512</v>
      </c>
      <c r="CH25" s="11">
        <f>'Физ. лица в абс.вел.'!CU26*100/'Физ. лица в абс.вел.'!CI26-100</f>
        <v>-0.41453304072177843</v>
      </c>
      <c r="CI25" s="11">
        <f>'Физ. лица в абс.вел.'!CV26*100/'Физ. лица в абс.вел.'!CJ26-100</f>
        <v>-1.3685318649283289</v>
      </c>
      <c r="CJ25" s="11">
        <f>'Физ. лица в абс.вел.'!CW26*100/'Физ. лица в абс.вел.'!CK26-100</f>
        <v>-2.9181323952670226</v>
      </c>
      <c r="CK25" s="11">
        <f>'Физ. лица в абс.вел.'!CX26*100/'Физ. лица в абс.вел.'!CL26-100</f>
        <v>-3.2291666666666714</v>
      </c>
      <c r="CL25" s="11">
        <f>'Физ. лица в абс.вел.'!CY26*100/'Физ. лица в абс.вел.'!CM26-100</f>
        <v>-4.6186810570589643</v>
      </c>
      <c r="CM25" s="11">
        <f>'Физ. лица в абс.вел.'!CZ26*100/'Физ. лица в абс.вел.'!CN26-100</f>
        <v>-6.2485354994923057</v>
      </c>
      <c r="CN25" s="11">
        <f>'Физ. лица в абс.вел.'!DA26*100/'Физ. лица в абс.вел.'!CO26-100</f>
        <v>-6.7758460105557248</v>
      </c>
      <c r="CO25" s="11">
        <f>'Физ. лица в абс.вел.'!DB26*100/'Физ. лица в абс.вел.'!CP26-100</f>
        <v>-7.441682600382407</v>
      </c>
      <c r="CP25" s="11">
        <f>'Физ. лица в абс.вел.'!DC26*100/'Физ. лица в абс.вел.'!CQ26-100</f>
        <v>-5.411709820387216</v>
      </c>
      <c r="CQ25" s="11">
        <f>'Физ. лица в абс.вел.'!DD26*100/'Физ. лица в абс.вел.'!CR26-100</f>
        <v>-3.9681914809857517</v>
      </c>
      <c r="CR25" s="11">
        <f>'Физ. лица в абс.вел.'!DE26*100/'Физ. лица в абс.вел.'!CS26-100</f>
        <v>-1.2981744421906711</v>
      </c>
      <c r="CS25" s="11">
        <f>'Физ. лица в абс.вел.'!DF26*100/'Физ. лица в абс.вел.'!CT26-100</f>
        <v>0.50614005974112786</v>
      </c>
    </row>
    <row r="26" spans="1:97" ht="31.5" x14ac:dyDescent="0.25">
      <c r="A26" s="12" t="s">
        <v>97</v>
      </c>
      <c r="B26" s="11">
        <f>'Физ. лица в абс.вел.'!O27*100/'Физ. лица в абс.вел.'!C27-100</f>
        <v>14.40199219587133</v>
      </c>
      <c r="C26" s="11">
        <f>'Физ. лица в абс.вел.'!P27*100/'Физ. лица в абс.вел.'!D27-100</f>
        <v>14.951321952100997</v>
      </c>
      <c r="D26" s="11">
        <f>'Физ. лица в абс.вел.'!Q27*100/'Физ. лица в абс.вел.'!E27-100</f>
        <v>15.681970785635514</v>
      </c>
      <c r="E26" s="11">
        <f>'Физ. лица в абс.вел.'!R27*100/'Физ. лица в абс.вел.'!F27-100</f>
        <v>16.529172980443988</v>
      </c>
      <c r="F26" s="11">
        <f>'Физ. лица в абс.вел.'!S27*100/'Физ. лица в абс.вел.'!G27-100</f>
        <v>18.499342185634518</v>
      </c>
      <c r="G26" s="11">
        <f>'Физ. лица в абс.вел.'!T27*100/'Физ. лица в абс.вел.'!H27-100</f>
        <v>19.028955776004963</v>
      </c>
      <c r="H26" s="11">
        <f>'Физ. лица в абс.вел.'!U27*100/'Физ. лица в абс.вел.'!I27-100</f>
        <v>19.509373016181101</v>
      </c>
      <c r="I26" s="11">
        <f>'Физ. лица в абс.вел.'!V27*100/'Физ. лица в абс.вел.'!J27-100</f>
        <v>20.583927783944674</v>
      </c>
      <c r="J26" s="11">
        <f>'Физ. лица в абс.вел.'!W27*100/'Физ. лица в абс.вел.'!K27-100</f>
        <v>21.180018078102535</v>
      </c>
      <c r="K26" s="11">
        <f>'Физ. лица в абс.вел.'!X27*100/'Физ. лица в абс.вел.'!L27-100</f>
        <v>21.570045974073935</v>
      </c>
      <c r="L26" s="11">
        <f>'Физ. лица в абс.вел.'!Y27*100/'Физ. лица в абс.вел.'!M27-100</f>
        <v>21.955070667039024</v>
      </c>
      <c r="M26" s="11">
        <f>'Физ. лица в абс.вел.'!Z27*100/'Физ. лица в абс.вел.'!N27-100</f>
        <v>19.660600386717647</v>
      </c>
      <c r="N26" s="11">
        <f>'Физ. лица в абс.вел.'!AA27*100/'Физ. лица в абс.вел.'!O27-100</f>
        <v>19.365349695404831</v>
      </c>
      <c r="O26" s="11">
        <f>'Физ. лица в абс.вел.'!AB27*100/'Физ. лица в абс.вел.'!P27-100</f>
        <v>19.808680935482883</v>
      </c>
      <c r="P26" s="11">
        <f>'Физ. лица в абс.вел.'!AC27*100/'Физ. лица в абс.вел.'!Q27-100</f>
        <v>19.878743265049764</v>
      </c>
      <c r="Q26" s="11">
        <f>'Физ. лица в абс.вел.'!AD27*100/'Физ. лица в абс.вел.'!R27-100</f>
        <v>20.18585267124854</v>
      </c>
      <c r="R26" s="11">
        <f>'Физ. лица в абс.вел.'!AE27*100/'Физ. лица в абс.вел.'!S27-100</f>
        <v>19.62426632617094</v>
      </c>
      <c r="S26" s="11">
        <f>'Физ. лица в абс.вел.'!AF27*100/'Физ. лица в абс.вел.'!T27-100</f>
        <v>19.091136126026541</v>
      </c>
      <c r="T26" s="11">
        <f>'Физ. лица в абс.вел.'!AG27*100/'Физ. лица в абс.вел.'!U27-100</f>
        <v>18.637950722567496</v>
      </c>
      <c r="U26" s="11">
        <f>'Физ. лица в абс.вел.'!AH27*100/'Физ. лица в абс.вел.'!V27-100</f>
        <v>18.20175501441625</v>
      </c>
      <c r="V26" s="11">
        <f>'Физ. лица в абс.вел.'!AI27*100/'Физ. лица в абс.вел.'!W27-100</f>
        <v>18.053725271809697</v>
      </c>
      <c r="W26" s="11">
        <f>'Физ. лица в абс.вел.'!AJ27*100/'Физ. лица в абс.вел.'!X27-100</f>
        <v>16.559260422794168</v>
      </c>
      <c r="X26" s="11">
        <f>'Физ. лица в абс.вел.'!AK27*100/'Физ. лица в абс.вел.'!Y27-100</f>
        <v>15.644544209254278</v>
      </c>
      <c r="Y26" s="11">
        <f>'Физ. лица в абс.вел.'!AL27*100/'Физ. лица в абс.вел.'!Z27-100</f>
        <v>16.184001942247619</v>
      </c>
      <c r="Z26" s="11">
        <f>'Физ. лица в абс.вел.'!AM27*100/'Физ. лица в абс.вел.'!AA27-100</f>
        <v>15.859068484636595</v>
      </c>
      <c r="AA26" s="11">
        <f>'Физ. лица в абс.вел.'!AN27*100/'Физ. лица в абс.вел.'!AB27-100</f>
        <v>15.619597870264371</v>
      </c>
      <c r="AB26" s="11">
        <f>'Физ. лица в абс.вел.'!AO27*100/'Физ. лица в абс.вел.'!AC27-100</f>
        <v>15.543747303403961</v>
      </c>
      <c r="AC26" s="11">
        <f>'Физ. лица в абс.вел.'!AP27*100/'Физ. лица в абс.вел.'!AD27-100</f>
        <v>12.507515643673131</v>
      </c>
      <c r="AD26" s="11">
        <f>'Физ. лица в абс.вел.'!AQ27*100/'Физ. лица в абс.вел.'!AE27-100</f>
        <v>11.423656858439472</v>
      </c>
      <c r="AE26" s="11">
        <f>'Физ. лица в абс.вел.'!AR27*100/'Физ. лица в абс.вел.'!AF27-100</f>
        <v>11.152994631513451</v>
      </c>
      <c r="AF26" s="11">
        <f>'Физ. лица в абс.вел.'!AS27*100/'Физ. лица в абс.вел.'!AG27-100</f>
        <v>11.398823126142602</v>
      </c>
      <c r="AG26" s="11">
        <f>'Физ. лица в абс.вел.'!AT27*100/'Физ. лица в абс.вел.'!AH27-100</f>
        <v>11.272273724187698</v>
      </c>
      <c r="AH26" s="11">
        <f>'Физ. лица в абс.вел.'!AU27*100/'Физ. лица в абс.вел.'!AI27-100</f>
        <v>11.59925583959209</v>
      </c>
      <c r="AI26" s="11">
        <f>'Физ. лица в абс.вел.'!AV27*100/'Физ. лица в абс.вел.'!AJ27-100</f>
        <v>13.611665176422036</v>
      </c>
      <c r="AJ26" s="11">
        <f>'Физ. лица в абс.вел.'!AW27*100/'Физ. лица в абс.вел.'!AK27-100</f>
        <v>12.164243406992284</v>
      </c>
      <c r="AK26" s="11">
        <f>'Физ. лица в абс.вел.'!AX27*100/'Физ. лица в абс.вел.'!AL27-100</f>
        <v>12.749715332942543</v>
      </c>
      <c r="AL26" s="11">
        <f>'Физ. лица в абс.вел.'!AY27*100/'Физ. лица в абс.вел.'!AM27-100</f>
        <v>12.714580762834615</v>
      </c>
      <c r="AM26" s="11">
        <f>'Физ. лица в абс.вел.'!AZ27*100/'Физ. лица в абс.вел.'!AN27-100</f>
        <v>12.971220105391168</v>
      </c>
      <c r="AN26" s="11">
        <f>'Физ. лица в абс.вел.'!BA27*100/'Физ. лица в абс.вел.'!AO27-100</f>
        <v>13.319051924059593</v>
      </c>
      <c r="AO26" s="11">
        <f>'Физ. лица в абс.вел.'!BB27*100/'Физ. лица в абс.вел.'!AP27-100</f>
        <v>16.422223541753254</v>
      </c>
      <c r="AP26" s="11">
        <f>'Физ. лица в абс.вел.'!BC27*100/'Физ. лица в абс.вел.'!AQ27-100</f>
        <v>18.046075926084072</v>
      </c>
      <c r="AQ26" s="11">
        <f>'Физ. лица в абс.вел.'!BD27*100/'Физ. лица в абс.вел.'!AR27-100</f>
        <v>19.517148455044293</v>
      </c>
      <c r="AR26" s="11">
        <f>'Физ. лица в абс.вел.'!BE27*100/'Физ. лица в абс.вел.'!AS27-100</f>
        <v>19.42061874174648</v>
      </c>
      <c r="AS26" s="11">
        <f>'Физ. лица в абс.вел.'!BF27*100/'Физ. лица в абс.вел.'!AT27-100</f>
        <v>19.360831234256921</v>
      </c>
      <c r="AT26" s="11">
        <f>'Физ. лица в абс.вел.'!BG27*100/'Физ. лица в абс.вел.'!AU27-100</f>
        <v>18.626978834802799</v>
      </c>
      <c r="AU26" s="11">
        <f>'Физ. лица в абс.вел.'!BH27*100/'Физ. лица в абс.вел.'!AV27-100</f>
        <v>18.198934495701664</v>
      </c>
      <c r="AV26" s="11">
        <f>'Физ. лица в абс.вел.'!BI27*100/'Физ. лица в абс.вел.'!AW27-100</f>
        <v>17.792765545608518</v>
      </c>
      <c r="AW26" s="11">
        <f>'Физ. лица в абс.вел.'!BJ27*100/'Физ. лица в абс.вел.'!AX27-100</f>
        <v>17.826965137263812</v>
      </c>
      <c r="AX26" s="11">
        <f>'Физ. лица в абс.вел.'!BK27*100/'Физ. лица в абс.вел.'!AY27-100</f>
        <v>17.995823641047309</v>
      </c>
      <c r="AY26" s="11">
        <f>'Физ. лица в абс.вел.'!BL27*100/'Физ. лица в абс.вел.'!AZ27-100</f>
        <v>18.12454781273712</v>
      </c>
      <c r="AZ26" s="11">
        <f>'Физ. лица в абс.вел.'!BM27*100/'Физ. лица в абс.вел.'!BA27-100</f>
        <v>16.314307682524273</v>
      </c>
      <c r="BA26" s="11">
        <f>'Физ. лица в абс.вел.'!BN27*100/'Физ. лица в абс.вел.'!BB27-100</f>
        <v>12.862971778306701</v>
      </c>
      <c r="BB26" s="11">
        <f>'Физ. лица в абс.вел.'!BO27*100/'Физ. лица в абс.вел.'!BC27-100</f>
        <v>10.297833030974189</v>
      </c>
      <c r="BC26" s="11">
        <f>'Физ. лица в абс.вел.'!BP27*100/'Физ. лица в абс.вел.'!BD27-100</f>
        <v>7.9335341179546077</v>
      </c>
      <c r="BD26" s="11">
        <f>'Физ. лица в абс.вел.'!BQ27*100/'Физ. лица в абс.вел.'!BE27-100</f>
        <v>6.9606901105271959</v>
      </c>
      <c r="BE26" s="11">
        <f>'Физ. лица в абс.вел.'!BR27*100/'Физ. лица в абс.вел.'!BF27-100</f>
        <v>5.468886016513224</v>
      </c>
      <c r="BF26" s="11">
        <f>'Физ. лица в абс.вел.'!BS27*100/'Физ. лица в абс.вел.'!BG27-100</f>
        <v>5.5357486740955437</v>
      </c>
      <c r="BG26" s="11">
        <f>'Физ. лица в абс.вел.'!BT27*100/'Физ. лица в абс.вел.'!BH27-100</f>
        <v>4.8463181401447457</v>
      </c>
      <c r="BH26" s="11">
        <f>'Физ. лица в абс.вел.'!BU27*100/'Физ. лица в абс.вел.'!BI27-100</f>
        <v>6.4379798187280102</v>
      </c>
      <c r="BI26" s="11">
        <f>'Физ. лица в абс.вел.'!BV27*100/'Физ. лица в абс.вел.'!BJ27-100</f>
        <v>6.8330510107823557</v>
      </c>
      <c r="BJ26" s="11">
        <f>'Физ. лица в абс.вел.'!BW27*100/'Физ. лица в абс.вел.'!BK27-100</f>
        <v>6.5907692928233672</v>
      </c>
      <c r="BK26" s="11">
        <f>'Физ. лица в абс.вел.'!BX27*100/'Физ. лица в абс.вел.'!BL27-100</f>
        <v>6.0760880390399308</v>
      </c>
      <c r="BL26" s="11">
        <f>'Физ. лица в абс.вел.'!BY27*100/'Физ. лица в абс.вел.'!BM27-100</f>
        <v>7.4091562001421494</v>
      </c>
      <c r="BM26" s="11">
        <f>'Физ. лица в абс.вел.'!BZ27*100/'Физ. лица в абс.вел.'!BN27-100</f>
        <v>9.8946565038813361</v>
      </c>
      <c r="BN26" s="11">
        <f>'Физ. лица в абс.вел.'!CA27*100/'Физ. лица в абс.вел.'!BO27-100</f>
        <v>12.085084484089549</v>
      </c>
      <c r="BO26" s="11">
        <f>'Физ. лица в абс.вел.'!CB27*100/'Физ. лица в абс.вел.'!BP27-100</f>
        <v>14.031183772328191</v>
      </c>
      <c r="BP26" s="11">
        <f>'Физ. лица в абс.вел.'!CC27*100/'Физ. лица в абс.вел.'!BQ27-100</f>
        <v>14.813606616613797</v>
      </c>
      <c r="BQ26" s="11">
        <f>'Физ. лица в абс.вел.'!CD27*100/'Физ. лица в абс.вел.'!BR27-100</f>
        <v>17.487782063018045</v>
      </c>
      <c r="BR26" s="11">
        <f>'Физ. лица в абс.вел.'!CE27*100/'Физ. лица в абс.вел.'!BS27-100</f>
        <v>18.658670704101709</v>
      </c>
      <c r="BS26" s="11">
        <f>'Физ. лица в абс.вел.'!CF27*100/'Физ. лица в абс.вел.'!BT27-100</f>
        <v>19.576166446021801</v>
      </c>
      <c r="BT26" s="11">
        <f>'Физ. лица в абс.вел.'!CG27*100/'Физ. лица в абс.вел.'!BU27-100</f>
        <v>18.962040217684972</v>
      </c>
      <c r="BU26" s="11">
        <f>'Физ. лица в абс.вел.'!CH27*100/'Физ. лица в абс.вел.'!BV27-100</f>
        <v>16.733682416554714</v>
      </c>
      <c r="BV26" s="11">
        <f>'Физ. лица в абс.вел.'!CI27*100/'Физ. лица в абс.вел.'!BW27-100</f>
        <v>16.980748308973091</v>
      </c>
      <c r="BW26" s="11">
        <f>'Физ. лица в абс.вел.'!CJ27*100/'Физ. лица в абс.вел.'!BX27-100</f>
        <v>16.786998525973843</v>
      </c>
      <c r="BX26" s="11">
        <f>'Физ. лица в абс.вел.'!CK27*100/'Физ. лица в абс.вел.'!BY27-100</f>
        <v>16.940454595935293</v>
      </c>
      <c r="BY26" s="11">
        <f>'Физ. лица в абс.вел.'!CL27*100/'Физ. лица в абс.вел.'!BZ27-100</f>
        <v>17.202920535126836</v>
      </c>
      <c r="BZ26" s="11">
        <f>'Физ. лица в абс.вел.'!CM27*100/'Физ. лица в абс.вел.'!CA27-100</f>
        <v>17.398134644123942</v>
      </c>
      <c r="CA26" s="11">
        <f>'Физ. лица в абс.вел.'!CN27*100/'Физ. лица в абс.вел.'!CB27-100</f>
        <v>17.62889015739843</v>
      </c>
      <c r="CB26" s="11">
        <f>'Физ. лица в абс.вел.'!CO27*100/'Физ. лица в абс.вел.'!CC27-100</f>
        <v>16.549155713305325</v>
      </c>
      <c r="CC26" s="11">
        <f>'Физ. лица в абс.вел.'!CP27*100/'Физ. лица в абс.вел.'!CD27-100</f>
        <v>15.055924315901066</v>
      </c>
      <c r="CD26" s="11">
        <f>'Физ. лица в абс.вел.'!CQ27*100/'Физ. лица в абс.вел.'!CE27-100</f>
        <v>12.72344900105152</v>
      </c>
      <c r="CE26" s="11">
        <f>'Физ. лица в абс.вел.'!CR27*100/'Физ. лица в абс.вел.'!CF27-100</f>
        <v>11.245792071118089</v>
      </c>
      <c r="CF26" s="11">
        <f>'Физ. лица в абс.вел.'!CS27*100/'Физ. лица в абс.вел.'!CG27-100</f>
        <v>6.9532596573050824</v>
      </c>
      <c r="CG26" s="11">
        <f>'Физ. лица в абс.вел.'!CT27*100/'Физ. лица в абс.вел.'!CH27-100</f>
        <v>5.6743501317630205</v>
      </c>
      <c r="CH26" s="11">
        <f>'Физ. лица в абс.вел.'!CU27*100/'Физ. лица в абс.вел.'!CI27-100</f>
        <v>2.2219167114823932</v>
      </c>
      <c r="CI26" s="11">
        <f>'Физ. лица в абс.вел.'!CV27*100/'Физ. лица в абс.вел.'!CJ27-100</f>
        <v>1.3481682758398961</v>
      </c>
      <c r="CJ26" s="11">
        <f>'Физ. лица в абс.вел.'!CW27*100/'Физ. лица в абс.вел.'!CK27-100</f>
        <v>-0.44714755473600576</v>
      </c>
      <c r="CK26" s="11">
        <f>'Физ. лица в абс.вел.'!CX27*100/'Физ. лица в абс.вел.'!CL27-100</f>
        <v>-1.5870416934682225</v>
      </c>
      <c r="CL26" s="11">
        <f>'Физ. лица в абс.вел.'!CY27*100/'Физ. лица в абс.вел.'!CM27-100</f>
        <v>-2.7035317303599982</v>
      </c>
      <c r="CM26" s="11">
        <f>'Физ. лица в абс.вел.'!CZ27*100/'Физ. лица в абс.вел.'!CN27-100</f>
        <v>-4.3874564564790433</v>
      </c>
      <c r="CN26" s="11">
        <f>'Физ. лица в абс.вел.'!DA27*100/'Физ. лица в абс.вел.'!CO27-100</f>
        <v>-5.4925684367651399</v>
      </c>
      <c r="CO26" s="11">
        <f>'Физ. лица в абс.вел.'!DB27*100/'Физ. лица в абс.вел.'!CP27-100</f>
        <v>-5.7713158644577049</v>
      </c>
      <c r="CP26" s="11">
        <f>'Физ. лица в абс.вел.'!DC27*100/'Физ. лица в абс.вел.'!CQ27-100</f>
        <v>-5.4572739071441276</v>
      </c>
      <c r="CQ26" s="11">
        <f>'Физ. лица в абс.вел.'!DD27*100/'Физ. лица в абс.вел.'!CR27-100</f>
        <v>-4.9382489359279873</v>
      </c>
      <c r="CR26" s="11">
        <f>'Физ. лица в абс.вел.'!DE27*100/'Физ. лица в абс.вел.'!CS27-100</f>
        <v>-1.3210981343849539</v>
      </c>
      <c r="CS26" s="11">
        <f>'Физ. лица в абс.вел.'!DF27*100/'Физ. лица в абс.вел.'!CT27-100</f>
        <v>0.35289725956228324</v>
      </c>
    </row>
    <row r="27" spans="1:97" x14ac:dyDescent="0.25">
      <c r="A27" s="8" t="s">
        <v>24</v>
      </c>
      <c r="B27" s="11">
        <f>'Физ. лица в абс.вел.'!O28*100/'Физ. лица в абс.вел.'!C28-100</f>
        <v>10.404601665133583</v>
      </c>
      <c r="C27" s="11">
        <f>'Физ. лица в абс.вел.'!P28*100/'Физ. лица в абс.вел.'!D28-100</f>
        <v>10.88801045416416</v>
      </c>
      <c r="D27" s="11">
        <f>'Физ. лица в абс.вел.'!Q28*100/'Физ. лица в абс.вел.'!E28-100</f>
        <v>11.421406547254165</v>
      </c>
      <c r="E27" s="11">
        <f>'Физ. лица в абс.вел.'!R28*100/'Физ. лица в абс.вел.'!F28-100</f>
        <v>12.031264612776098</v>
      </c>
      <c r="F27" s="11">
        <f>'Физ. лица в абс.вел.'!S28*100/'Физ. лица в абс.вел.'!G28-100</f>
        <v>14.231330216615532</v>
      </c>
      <c r="G27" s="11">
        <f>'Физ. лица в абс.вел.'!T28*100/'Физ. лица в абс.вел.'!H28-100</f>
        <v>14.674263053159223</v>
      </c>
      <c r="H27" s="11">
        <f>'Физ. лица в абс.вел.'!U28*100/'Физ. лица в абс.вел.'!I28-100</f>
        <v>15.416992465714273</v>
      </c>
      <c r="I27" s="11">
        <f>'Физ. лица в абс.вел.'!V28*100/'Физ. лица в абс.вел.'!J28-100</f>
        <v>16.015015539073971</v>
      </c>
      <c r="J27" s="11">
        <f>'Физ. лица в абс.вел.'!W28*100/'Физ. лица в абс.вел.'!K28-100</f>
        <v>16.477491521755937</v>
      </c>
      <c r="K27" s="11">
        <f>'Физ. лица в абс.вел.'!X28*100/'Физ. лица в абс.вел.'!L28-100</f>
        <v>16.58299503635331</v>
      </c>
      <c r="L27" s="11">
        <f>'Физ. лица в абс.вел.'!Y28*100/'Физ. лица в абс.вел.'!M28-100</f>
        <v>17.414558413973978</v>
      </c>
      <c r="M27" s="11">
        <f>'Физ. лица в абс.вел.'!Z28*100/'Физ. лица в абс.вел.'!N28-100</f>
        <v>15.672387973406856</v>
      </c>
      <c r="N27" s="11">
        <f>'Физ. лица в абс.вел.'!AA28*100/'Физ. лица в абс.вел.'!O28-100</f>
        <v>15.706649228360618</v>
      </c>
      <c r="O27" s="11">
        <f>'Физ. лица в абс.вел.'!AB28*100/'Физ. лица в абс.вел.'!P28-100</f>
        <v>16.249157923044322</v>
      </c>
      <c r="P27" s="11">
        <f>'Физ. лица в абс.вел.'!AC28*100/'Физ. лица в абс.вел.'!Q28-100</f>
        <v>16.124779679356962</v>
      </c>
      <c r="Q27" s="11">
        <f>'Физ. лица в абс.вел.'!AD28*100/'Физ. лица в абс.вел.'!R28-100</f>
        <v>16.756102131780594</v>
      </c>
      <c r="R27" s="11">
        <f>'Физ. лица в абс.вел.'!AE28*100/'Физ. лица в абс.вел.'!S28-100</f>
        <v>16.208348351817008</v>
      </c>
      <c r="S27" s="11">
        <f>'Физ. лица в абс.вел.'!AF28*100/'Физ. лица в абс.вел.'!T28-100</f>
        <v>16.094256077511218</v>
      </c>
      <c r="T27" s="11">
        <f>'Физ. лица в абс.вел.'!AG28*100/'Физ. лица в абс.вел.'!U28-100</f>
        <v>14.579012001995537</v>
      </c>
      <c r="U27" s="11">
        <f>'Физ. лица в абс.вел.'!AH28*100/'Физ. лица в абс.вел.'!V28-100</f>
        <v>14.164814266223217</v>
      </c>
      <c r="V27" s="11">
        <f>'Физ. лица в абс.вел.'!AI28*100/'Физ. лица в абс.вел.'!W28-100</f>
        <v>14.531194180097017</v>
      </c>
      <c r="W27" s="11">
        <f>'Физ. лица в абс.вел.'!AJ28*100/'Физ. лица в абс.вел.'!X28-100</f>
        <v>13.852768548556767</v>
      </c>
      <c r="X27" s="11">
        <f>'Физ. лица в абс.вел.'!AK28*100/'Физ. лица в абс.вел.'!Y28-100</f>
        <v>12.842275092628782</v>
      </c>
      <c r="Y27" s="11">
        <f>'Физ. лица в абс.вел.'!AL28*100/'Физ. лица в абс.вел.'!Z28-100</f>
        <v>14.168383789695682</v>
      </c>
      <c r="Z27" s="11">
        <f>'Физ. лица в абс.вел.'!AM28*100/'Физ. лица в абс.вел.'!AA28-100</f>
        <v>14.03212689862626</v>
      </c>
      <c r="AA27" s="11">
        <f>'Физ. лица в абс.вел.'!AN28*100/'Физ. лица в абс.вел.'!AB28-100</f>
        <v>14.084287471202643</v>
      </c>
      <c r="AB27" s="11">
        <f>'Физ. лица в абс.вел.'!AO28*100/'Физ. лица в абс.вел.'!AC28-100</f>
        <v>14.749749706921776</v>
      </c>
      <c r="AC27" s="11">
        <f>'Физ. лица в абс.вел.'!AP28*100/'Физ. лица в абс.вел.'!AD28-100</f>
        <v>11.511068657516802</v>
      </c>
      <c r="AD27" s="11">
        <f>'Физ. лица в абс.вел.'!AQ28*100/'Физ. лица в абс.вел.'!AE28-100</f>
        <v>10.101561015114328</v>
      </c>
      <c r="AE27" s="11">
        <f>'Физ. лица в абс.вел.'!AR28*100/'Физ. лица в абс.вел.'!AF28-100</f>
        <v>9.859362103766415</v>
      </c>
      <c r="AF27" s="11">
        <f>'Физ. лица в абс.вел.'!AS28*100/'Физ. лица в абс.вел.'!AG28-100</f>
        <v>11.339534959428988</v>
      </c>
      <c r="AG27" s="11">
        <f>'Физ. лица в абс.вел.'!AT28*100/'Физ. лица в абс.вел.'!AH28-100</f>
        <v>11.669445869676764</v>
      </c>
      <c r="AH27" s="11">
        <f>'Физ. лица в абс.вел.'!AU28*100/'Физ. лица в абс.вел.'!AI28-100</f>
        <v>12.016950623811368</v>
      </c>
      <c r="AI27" s="11">
        <f>'Физ. лица в абс.вел.'!AV28*100/'Физ. лица в абс.вел.'!AJ28-100</f>
        <v>13.72233305581301</v>
      </c>
      <c r="AJ27" s="11">
        <f>'Физ. лица в абс.вел.'!AW28*100/'Физ. лица в абс.вел.'!AK28-100</f>
        <v>12.40619610645868</v>
      </c>
      <c r="AK27" s="11">
        <f>'Физ. лица в абс.вел.'!AX28*100/'Физ. лица в абс.вел.'!AL28-100</f>
        <v>13.038476090464755</v>
      </c>
      <c r="AL27" s="11">
        <f>'Физ. лица в абс.вел.'!AY28*100/'Физ. лица в абс.вел.'!AM28-100</f>
        <v>12.915816756897684</v>
      </c>
      <c r="AM27" s="11">
        <f>'Физ. лица в абс.вел.'!AZ28*100/'Физ. лица в абс.вел.'!AN28-100</f>
        <v>13.339254805502421</v>
      </c>
      <c r="AN27" s="11">
        <f>'Физ. лица в абс.вел.'!BA28*100/'Физ. лица в абс.вел.'!AO28-100</f>
        <v>13.42878448918718</v>
      </c>
      <c r="AO27" s="11">
        <f>'Физ. лица в абс.вел.'!BB28*100/'Физ. лица в абс.вел.'!AP28-100</f>
        <v>16.719515493973731</v>
      </c>
      <c r="AP27" s="11">
        <f>'Физ. лица в абс.вел.'!BC28*100/'Физ. лица в абс.вел.'!AQ28-100</f>
        <v>19.031035388599093</v>
      </c>
      <c r="AQ27" s="11">
        <f>'Физ. лица в абс.вел.'!BD28*100/'Физ. лица в абс.вел.'!AR28-100</f>
        <v>20.441697164450005</v>
      </c>
      <c r="AR27" s="11">
        <f>'Физ. лица в абс.вел.'!BE28*100/'Физ. лица в абс.вел.'!AS28-100</f>
        <v>20.306423788778105</v>
      </c>
      <c r="AS27" s="11">
        <f>'Физ. лица в абс.вел.'!BF28*100/'Физ. лица в абс.вел.'!AT28-100</f>
        <v>20.563277144416048</v>
      </c>
      <c r="AT27" s="11">
        <f>'Физ. лица в абс.вел.'!BG28*100/'Физ. лица в абс.вел.'!AU28-100</f>
        <v>20.345335296479718</v>
      </c>
      <c r="AU27" s="11">
        <f>'Физ. лица в абс.вел.'!BH28*100/'Физ. лица в абс.вел.'!AV28-100</f>
        <v>19.949719937288052</v>
      </c>
      <c r="AV27" s="11">
        <f>'Физ. лица в абс.вел.'!BI28*100/'Физ. лица в абс.вел.'!AW28-100</f>
        <v>19.080002211533142</v>
      </c>
      <c r="AW27" s="11">
        <f>'Физ. лица в абс.вел.'!BJ28*100/'Физ. лица в абс.вел.'!AX28-100</f>
        <v>19.275248471600804</v>
      </c>
      <c r="AX27" s="11">
        <f>'Физ. лица в абс.вел.'!BK28*100/'Физ. лица в абс.вел.'!AY28-100</f>
        <v>19.52542971429348</v>
      </c>
      <c r="AY27" s="11">
        <f>'Физ. лица в абс.вел.'!BL28*100/'Физ. лица в абс.вел.'!AZ28-100</f>
        <v>19.661743527914538</v>
      </c>
      <c r="AZ27" s="11">
        <f>'Физ. лица в абс.вел.'!BM28*100/'Физ. лица в абс.вел.'!BA28-100</f>
        <v>17.197649038840822</v>
      </c>
      <c r="BA27" s="11">
        <f>'Физ. лица в абс.вел.'!BN28*100/'Физ. лица в абс.вел.'!BB28-100</f>
        <v>13.606720957929639</v>
      </c>
      <c r="BB27" s="11">
        <f>'Физ. лица в абс.вел.'!BO28*100/'Физ. лица в абс.вел.'!BC28-100</f>
        <v>10.565542811382741</v>
      </c>
      <c r="BC27" s="11">
        <f>'Физ. лица в абс.вел.'!BP28*100/'Физ. лица в абс.вел.'!BD28-100</f>
        <v>8.4024531086914891</v>
      </c>
      <c r="BD27" s="11">
        <f>'Физ. лица в абс.вел.'!BQ28*100/'Физ. лица в абс.вел.'!BE28-100</f>
        <v>7.3184513682982555</v>
      </c>
      <c r="BE27" s="11">
        <f>'Физ. лица в абс.вел.'!BR28*100/'Физ. лица в абс.вел.'!BF28-100</f>
        <v>5.7492482210379023</v>
      </c>
      <c r="BF27" s="11">
        <f>'Физ. лица в абс.вел.'!BS28*100/'Физ. лица в абс.вел.'!BG28-100</f>
        <v>5.108032008616803</v>
      </c>
      <c r="BG27" s="11">
        <f>'Физ. лица в абс.вел.'!BT28*100/'Физ. лица в абс.вел.'!BH28-100</f>
        <v>3.7679790872554264</v>
      </c>
      <c r="BH27" s="11">
        <f>'Физ. лица в абс.вел.'!BU28*100/'Физ. лица в абс.вел.'!BI28-100</f>
        <v>5.7711950970377899</v>
      </c>
      <c r="BI27" s="11">
        <f>'Физ. лица в абс.вел.'!BV28*100/'Физ. лица в абс.вел.'!BJ28-100</f>
        <v>5.705760739463841</v>
      </c>
      <c r="BJ27" s="11">
        <f>'Физ. лица в абс.вел.'!BW28*100/'Физ. лица в абс.вел.'!BK28-100</f>
        <v>5.3113636363636374</v>
      </c>
      <c r="BK27" s="11">
        <f>'Физ. лица в абс.вел.'!BX28*100/'Физ. лица в абс.вел.'!BL28-100</f>
        <v>4.6370256760463207</v>
      </c>
      <c r="BL27" s="11">
        <f>'Физ. лица в абс.вел.'!BY28*100/'Физ. лица в абс.вел.'!BM28-100</f>
        <v>6.5401897154268624</v>
      </c>
      <c r="BM27" s="11">
        <f>'Физ. лица в абс.вел.'!BZ28*100/'Физ. лица в абс.вел.'!BN28-100</f>
        <v>9.7035773583194924</v>
      </c>
      <c r="BN27" s="11">
        <f>'Физ. лица в абс.вел.'!CA28*100/'Физ. лица в абс.вел.'!BO28-100</f>
        <v>12.295619542963379</v>
      </c>
      <c r="BO27" s="11">
        <f>'Физ. лица в абс.вел.'!CB28*100/'Физ. лица в абс.вел.'!BP28-100</f>
        <v>14.376545390321439</v>
      </c>
      <c r="BP27" s="11">
        <f>'Физ. лица в абс.вел.'!CC28*100/'Физ. лица в абс.вел.'!BQ28-100</f>
        <v>15.282881067095431</v>
      </c>
      <c r="BQ27" s="11">
        <f>'Физ. лица в абс.вел.'!CD28*100/'Физ. лица в абс.вел.'!BR28-100</f>
        <v>18.356326369728023</v>
      </c>
      <c r="BR27" s="11">
        <f>'Физ. лица в абс.вел.'!CE28*100/'Физ. лица в абс.вел.'!BS28-100</f>
        <v>20.447216730249778</v>
      </c>
      <c r="BS27" s="11">
        <f>'Физ. лица в абс.вел.'!CF28*100/'Физ. лица в абс.вел.'!BT28-100</f>
        <v>22.587643853555136</v>
      </c>
      <c r="BT27" s="11">
        <f>'Физ. лица в абс.вел.'!CG28*100/'Физ. лица в абс.вел.'!BU28-100</f>
        <v>22.384333435757867</v>
      </c>
      <c r="BU27" s="11">
        <f>'Физ. лица в абс.вел.'!CH28*100/'Физ. лица в абс.вел.'!BV28-100</f>
        <v>20.119083737864074</v>
      </c>
      <c r="BV27" s="11">
        <f>'Физ. лица в абс.вел.'!CI28*100/'Физ. лица в абс.вел.'!BW28-100</f>
        <v>20.238146621490387</v>
      </c>
      <c r="BW27" s="11">
        <f>'Физ. лица в абс.вел.'!CJ28*100/'Физ. лица в абс.вел.'!BX28-100</f>
        <v>20.052104229857761</v>
      </c>
      <c r="BX27" s="11">
        <f>'Физ. лица в абс.вел.'!CK28*100/'Физ. лица в абс.вел.'!BY28-100</f>
        <v>20.025694217747969</v>
      </c>
      <c r="BY27" s="11">
        <f>'Физ. лица в абс.вел.'!CL28*100/'Физ. лица в абс.вел.'!BZ28-100</f>
        <v>19.38376507657739</v>
      </c>
      <c r="BZ27" s="11">
        <f>'Физ. лица в абс.вел.'!CM28*100/'Физ. лица в абс.вел.'!CA28-100</f>
        <v>19.401037037789408</v>
      </c>
      <c r="CA27" s="11">
        <f>'Физ. лица в абс.вел.'!CN28*100/'Физ. лица в абс.вел.'!CB28-100</f>
        <v>19.726434079180692</v>
      </c>
      <c r="CB27" s="11">
        <f>'Физ. лица в абс.вел.'!CO28*100/'Физ. лица в абс.вел.'!CC28-100</f>
        <v>17.854073459285047</v>
      </c>
      <c r="CC27" s="11">
        <f>'Физ. лица в абс.вел.'!CP28*100/'Физ. лица в абс.вел.'!CD28-100</f>
        <v>15.100219326415754</v>
      </c>
      <c r="CD27" s="11">
        <f>'Физ. лица в абс.вел.'!CQ28*100/'Физ. лица в абс.вел.'!CE28-100</f>
        <v>12.0720029222866</v>
      </c>
      <c r="CE27" s="11">
        <f>'Физ. лица в абс.вел.'!CR28*100/'Физ. лица в абс.вел.'!CF28-100</f>
        <v>9.9545094489079986</v>
      </c>
      <c r="CF27" s="11">
        <f>'Физ. лица в абс.вел.'!CS28*100/'Физ. лица в абс.вел.'!CG28-100</f>
        <v>5.2684908291226407</v>
      </c>
      <c r="CG27" s="11">
        <f>'Физ. лица в абс.вел.'!CT28*100/'Физ. лица в абс.вел.'!CH28-100</f>
        <v>3.6191257989003702</v>
      </c>
      <c r="CH27" s="11">
        <f>'Физ. лица в абс.вел.'!CU28*100/'Физ. лица в абс.вел.'!CI28-100</f>
        <v>1.605050727141375</v>
      </c>
      <c r="CI27" s="11">
        <f>'Физ. лица в абс.вел.'!CV28*100/'Физ. лица в абс.вел.'!CJ28-100</f>
        <v>0.33642727600850719</v>
      </c>
      <c r="CJ27" s="11">
        <f>'Физ. лица в абс.вел.'!CW28*100/'Физ. лица в абс.вел.'!CK28-100</f>
        <v>-1.4704334093700595</v>
      </c>
      <c r="CK27" s="11">
        <f>'Физ. лица в абс.вел.'!CX28*100/'Физ. лица в абс.вел.'!CL28-100</f>
        <v>-2.7241142085747327</v>
      </c>
      <c r="CL27" s="11">
        <f>'Физ. лица в абс.вел.'!CY28*100/'Физ. лица в абс.вел.'!CM28-100</f>
        <v>-3.9836841635156475</v>
      </c>
      <c r="CM27" s="11">
        <f>'Физ. лица в абс.вел.'!CZ28*100/'Физ. лица в абс.вел.'!CN28-100</f>
        <v>-6.0505579177726503</v>
      </c>
      <c r="CN27" s="11">
        <f>'Физ. лица в абс.вел.'!DA28*100/'Физ. лица в абс.вел.'!CO28-100</f>
        <v>-6.4310061755660968</v>
      </c>
      <c r="CO27" s="11">
        <f>'Физ. лица в абс.вел.'!DB28*100/'Физ. лица в абс.вел.'!CP28-100</f>
        <v>-6.2638470950034701</v>
      </c>
      <c r="CP27" s="11">
        <f>'Физ. лица в абс.вел.'!DC28*100/'Физ. лица в абс.вел.'!CQ28-100</f>
        <v>-5.8285233334846112</v>
      </c>
      <c r="CQ27" s="11">
        <f>'Физ. лица в абс.вел.'!DD28*100/'Физ. лица в абс.вел.'!CR28-100</f>
        <v>-5.0782777656565798</v>
      </c>
      <c r="CR27" s="11">
        <f>'Физ. лица в абс.вел.'!DE28*100/'Физ. лица в абс.вел.'!CS28-100</f>
        <v>-0.99747012274589508</v>
      </c>
      <c r="CS27" s="11">
        <f>'Физ. лица в абс.вел.'!DF28*100/'Физ. лица в абс.вел.'!CT28-100</f>
        <v>1.5883517966352514</v>
      </c>
    </row>
    <row r="28" spans="1:97" x14ac:dyDescent="0.25">
      <c r="A28" s="8" t="s">
        <v>25</v>
      </c>
      <c r="B28" s="11">
        <f>'Физ. лица в абс.вел.'!O29*100/'Физ. лица в абс.вел.'!C29-100</f>
        <v>17.394201196633091</v>
      </c>
      <c r="C28" s="11">
        <f>'Физ. лица в абс.вел.'!P29*100/'Физ. лица в абс.вел.'!D29-100</f>
        <v>18.571382573190178</v>
      </c>
      <c r="D28" s="11">
        <f>'Физ. лица в абс.вел.'!Q29*100/'Физ. лица в абс.вел.'!E29-100</f>
        <v>19.567175061398132</v>
      </c>
      <c r="E28" s="11">
        <f>'Физ. лица в абс.вел.'!R29*100/'Физ. лица в абс.вел.'!F29-100</f>
        <v>20.663304129851397</v>
      </c>
      <c r="F28" s="11">
        <f>'Физ. лица в абс.вел.'!S29*100/'Физ. лица в абс.вел.'!G29-100</f>
        <v>21.924946441701834</v>
      </c>
      <c r="G28" s="11">
        <f>'Физ. лица в абс.вел.'!T29*100/'Физ. лица в абс.вел.'!H29-100</f>
        <v>22.499363847560005</v>
      </c>
      <c r="H28" s="11">
        <f>'Физ. лица в абс.вел.'!U29*100/'Физ. лица в абс.вел.'!I29-100</f>
        <v>22.835702276442532</v>
      </c>
      <c r="I28" s="11">
        <f>'Физ. лица в абс.вел.'!V29*100/'Физ. лица в абс.вел.'!J29-100</f>
        <v>24.378426566020394</v>
      </c>
      <c r="J28" s="11">
        <f>'Физ. лица в абс.вел.'!W29*100/'Физ. лица в абс.вел.'!K29-100</f>
        <v>25.364202573097742</v>
      </c>
      <c r="K28" s="11">
        <f>'Физ. лица в абс.вел.'!X29*100/'Физ. лица в абс.вел.'!L29-100</f>
        <v>25.812642563942816</v>
      </c>
      <c r="L28" s="11">
        <f>'Физ. лица в абс.вел.'!Y29*100/'Физ. лица в абс.вел.'!M29-100</f>
        <v>26.696790780059317</v>
      </c>
      <c r="M28" s="11">
        <f>'Физ. лица в абс.вел.'!Z29*100/'Физ. лица в абс.вел.'!N29-100</f>
        <v>26.684412033427876</v>
      </c>
      <c r="N28" s="11">
        <f>'Физ. лица в абс.вел.'!AA29*100/'Физ. лица в абс.вел.'!O29-100</f>
        <v>26.903628704752848</v>
      </c>
      <c r="O28" s="11">
        <f>'Физ. лица в абс.вел.'!AB29*100/'Физ. лица в абс.вел.'!P29-100</f>
        <v>27.109693965460735</v>
      </c>
      <c r="P28" s="11">
        <f>'Физ. лица в абс.вел.'!AC29*100/'Физ. лица в абс.вел.'!Q29-100</f>
        <v>27.143805977485599</v>
      </c>
      <c r="Q28" s="11">
        <f>'Физ. лица в абс.вел.'!AD29*100/'Физ. лица в абс.вел.'!R29-100</f>
        <v>27.050004615559814</v>
      </c>
      <c r="R28" s="11">
        <f>'Физ. лица в абс.вел.'!AE29*100/'Физ. лица в абс.вел.'!S29-100</f>
        <v>26.336492708090645</v>
      </c>
      <c r="S28" s="11">
        <f>'Физ. лица в абс.вел.'!AF29*100/'Физ. лица в абс.вел.'!T29-100</f>
        <v>26.031400394867092</v>
      </c>
      <c r="T28" s="11">
        <f>'Физ. лица в абс.вел.'!AG29*100/'Физ. лица в абс.вел.'!U29-100</f>
        <v>24.710738965405852</v>
      </c>
      <c r="U28" s="11">
        <f>'Физ. лица в абс.вел.'!AH29*100/'Физ. лица в абс.вел.'!V29-100</f>
        <v>23.95960901172046</v>
      </c>
      <c r="V28" s="11">
        <f>'Физ. лица в абс.вел.'!AI29*100/'Физ. лица в абс.вел.'!W29-100</f>
        <v>23.062710235491409</v>
      </c>
      <c r="W28" s="11">
        <f>'Физ. лица в абс.вел.'!AJ29*100/'Физ. лица в абс.вел.'!X29-100</f>
        <v>21.113107346263646</v>
      </c>
      <c r="X28" s="11">
        <f>'Физ. лица в абс.вел.'!AK29*100/'Физ. лица в абс.вел.'!Y29-100</f>
        <v>19.760204893343214</v>
      </c>
      <c r="Y28" s="11">
        <f>'Физ. лица в абс.вел.'!AL29*100/'Физ. лица в абс.вел.'!Z29-100</f>
        <v>17.82317856783942</v>
      </c>
      <c r="Z28" s="11">
        <f>'Физ. лица в абс.вел.'!AM29*100/'Физ. лица в абс.вел.'!AA29-100</f>
        <v>17.696922401599764</v>
      </c>
      <c r="AA28" s="11">
        <f>'Физ. лица в абс.вел.'!AN29*100/'Физ. лица в абс.вел.'!AB29-100</f>
        <v>17.490918177100355</v>
      </c>
      <c r="AB28" s="11">
        <f>'Физ. лица в абс.вел.'!AO29*100/'Физ. лица в абс.вел.'!AC29-100</f>
        <v>16.885160925498326</v>
      </c>
      <c r="AC28" s="11">
        <f>'Физ. лица в абс.вел.'!AP29*100/'Физ. лица в абс.вел.'!AD29-100</f>
        <v>13.274882914776711</v>
      </c>
      <c r="AD28" s="11">
        <f>'Физ. лица в абс.вел.'!AQ29*100/'Физ. лица в абс.вел.'!AE29-100</f>
        <v>11.918575708480034</v>
      </c>
      <c r="AE28" s="11">
        <f>'Физ. лица в абс.вел.'!AR29*100/'Физ. лица в абс.вел.'!AF29-100</f>
        <v>12.581518833968858</v>
      </c>
      <c r="AF28" s="11">
        <f>'Физ. лица в абс.вел.'!AS29*100/'Физ. лица в абс.вел.'!AG29-100</f>
        <v>13.105265012686772</v>
      </c>
      <c r="AG28" s="11">
        <f>'Физ. лица в абс.вел.'!AT29*100/'Физ. лица в абс.вел.'!AH29-100</f>
        <v>12.999783783783784</v>
      </c>
      <c r="AH28" s="11">
        <f>'Физ. лица в абс.вел.'!AU29*100/'Физ. лица в абс.вел.'!AI29-100</f>
        <v>13.157043368693493</v>
      </c>
      <c r="AI28" s="11">
        <f>'Физ. лица в абс.вел.'!AV29*100/'Физ. лица в абс.вел.'!AJ29-100</f>
        <v>15.036635329717967</v>
      </c>
      <c r="AJ28" s="11">
        <f>'Физ. лица в абс.вел.'!AW29*100/'Физ. лица в абс.вел.'!AK29-100</f>
        <v>13.75982964739022</v>
      </c>
      <c r="AK28" s="11">
        <f>'Физ. лица в абс.вел.'!AX29*100/'Физ. лица в абс.вел.'!AL29-100</f>
        <v>14.514831573655101</v>
      </c>
      <c r="AL28" s="11">
        <f>'Физ. лица в абс.вел.'!AY29*100/'Физ. лица в абс.вел.'!AM29-100</f>
        <v>14.074608186843705</v>
      </c>
      <c r="AM28" s="11">
        <f>'Физ. лица в абс.вел.'!AZ29*100/'Физ. лица в абс.вел.'!AN29-100</f>
        <v>14.362720238192622</v>
      </c>
      <c r="AN28" s="11">
        <f>'Физ. лица в абс.вел.'!BA29*100/'Физ. лица в абс.вел.'!AO29-100</f>
        <v>15.11437579119665</v>
      </c>
      <c r="AO28" s="11">
        <f>'Физ. лица в абс.вел.'!BB29*100/'Физ. лица в абс.вел.'!AP29-100</f>
        <v>18.922086483758861</v>
      </c>
      <c r="AP28" s="11">
        <f>'Физ. лица в абс.вел.'!BC29*100/'Физ. лица в абс.вел.'!AQ29-100</f>
        <v>20.891056279366921</v>
      </c>
      <c r="AQ28" s="11">
        <f>'Физ. лица в абс.вел.'!BD29*100/'Физ. лица в абс.вел.'!AR29-100</f>
        <v>21.143345520155734</v>
      </c>
      <c r="AR28" s="11">
        <f>'Физ. лица в абс.вел.'!BE29*100/'Физ. лица в абс.вел.'!AS29-100</f>
        <v>21.233223502286194</v>
      </c>
      <c r="AS28" s="11">
        <f>'Физ. лица в абс.вел.'!BF29*100/'Физ. лица в абс.вел.'!AT29-100</f>
        <v>21.48695811903012</v>
      </c>
      <c r="AT28" s="11">
        <f>'Физ. лица в абс.вел.'!BG29*100/'Физ. лица в абс.вел.'!AU29-100</f>
        <v>21.077856025039125</v>
      </c>
      <c r="AU28" s="11">
        <f>'Физ. лица в абс.вел.'!BH29*100/'Физ. лица в абс.вел.'!AV29-100</f>
        <v>20.596145888750954</v>
      </c>
      <c r="AV28" s="11">
        <f>'Физ. лица в абс.вел.'!BI29*100/'Физ. лица в абс.вел.'!AW29-100</f>
        <v>20.860016949777076</v>
      </c>
      <c r="AW28" s="11">
        <f>'Физ. лица в абс.вел.'!BJ29*100/'Физ. лица в абс.вел.'!AX29-100</f>
        <v>21.485855614581965</v>
      </c>
      <c r="AX28" s="11">
        <f>'Физ. лица в абс.вел.'!BK29*100/'Физ. лица в абс.вел.'!AY29-100</f>
        <v>22.099840888120369</v>
      </c>
      <c r="AY28" s="11">
        <f>'Физ. лица в абс.вел.'!BL29*100/'Физ. лица в абс.вел.'!AZ29-100</f>
        <v>22.399204651927931</v>
      </c>
      <c r="AZ28" s="11">
        <f>'Физ. лица в абс.вел.'!BM29*100/'Физ. лица в абс.вел.'!BA29-100</f>
        <v>19.874479918187802</v>
      </c>
      <c r="BA28" s="11">
        <f>'Физ. лица в абс.вел.'!BN29*100/'Физ. лица в абс.вел.'!BB29-100</f>
        <v>16.162501026581623</v>
      </c>
      <c r="BB28" s="11">
        <f>'Физ. лица в абс.вел.'!BO29*100/'Физ. лица в абс.вел.'!BC29-100</f>
        <v>13.129921128155047</v>
      </c>
      <c r="BC28" s="11">
        <f>'Физ. лица в абс.вел.'!BP29*100/'Физ. лица в абс.вел.'!BD29-100</f>
        <v>10.688902824593029</v>
      </c>
      <c r="BD28" s="11">
        <f>'Физ. лица в абс.вел.'!BQ29*100/'Физ. лица в абс.вел.'!BE29-100</f>
        <v>9.6126909880620417</v>
      </c>
      <c r="BE28" s="11">
        <f>'Физ. лица в абс.вел.'!BR29*100/'Физ. лица в абс.вел.'!BF29-100</f>
        <v>8.2265482265482319</v>
      </c>
      <c r="BF28" s="11">
        <f>'Физ. лица в абс.вел.'!BS29*100/'Физ. лица в абс.вел.'!BG29-100</f>
        <v>8.0682545501997822</v>
      </c>
      <c r="BG28" s="11">
        <f>'Физ. лица в абс.вел.'!BT29*100/'Физ. лица в абс.вел.'!BH29-100</f>
        <v>7.5749034985601327</v>
      </c>
      <c r="BH28" s="11">
        <f>'Физ. лица в абс.вел.'!BU29*100/'Физ. лица в абс.вел.'!BI29-100</f>
        <v>8.0914140767434333</v>
      </c>
      <c r="BI28" s="11">
        <f>'Физ. лица в абс.вел.'!BV29*100/'Физ. лица в абс.вел.'!BJ29-100</f>
        <v>7.7705164884806521</v>
      </c>
      <c r="BJ28" s="11">
        <f>'Физ. лица в абс.вел.'!BW29*100/'Физ. лица в абс.вел.'!BK29-100</f>
        <v>7.1957728627786963</v>
      </c>
      <c r="BK28" s="11">
        <f>'Физ. лица в абс.вел.'!BX29*100/'Физ. лица в абс.вел.'!BL29-100</f>
        <v>6.1748378425758261</v>
      </c>
      <c r="BL28" s="11">
        <f>'Физ. лица в абс.вел.'!BY29*100/'Физ. лица в абс.вел.'!BM29-100</f>
        <v>7.981769311674654</v>
      </c>
      <c r="BM28" s="11">
        <f>'Физ. лица в абс.вел.'!BZ29*100/'Физ. лица в абс.вел.'!BN29-100</f>
        <v>10.401102915183941</v>
      </c>
      <c r="BN28" s="11">
        <f>'Физ. лица в абс.вел.'!CA29*100/'Физ. лица в абс.вел.'!BO29-100</f>
        <v>12.91585358642304</v>
      </c>
      <c r="BO28" s="11">
        <f>'Физ. лица в абс.вел.'!CB29*100/'Физ. лица в абс.вел.'!BP29-100</f>
        <v>14.906135841885657</v>
      </c>
      <c r="BP28" s="11">
        <f>'Физ. лица в абс.вел.'!CC29*100/'Физ. лица в абс.вел.'!BQ29-100</f>
        <v>15.881687465928877</v>
      </c>
      <c r="BQ28" s="11">
        <f>'Физ. лица в абс.вел.'!CD29*100/'Физ. лица в абс.вел.'!BR29-100</f>
        <v>18.005914266421399</v>
      </c>
      <c r="BR28" s="11">
        <f>'Физ. лица в абс.вел.'!CE29*100/'Физ. лица в абс.вел.'!BS29-100</f>
        <v>19.763557221797356</v>
      </c>
      <c r="BS28" s="11">
        <f>'Физ. лица в абс.вел.'!CF29*100/'Физ. лица в абс.вел.'!BT29-100</f>
        <v>21.454323842504252</v>
      </c>
      <c r="BT28" s="11">
        <f>'Физ. лица в абс.вел.'!CG29*100/'Физ. лица в абс.вел.'!BU29-100</f>
        <v>21.978214146701944</v>
      </c>
      <c r="BU28" s="11">
        <f>'Физ. лица в абс.вел.'!CH29*100/'Физ. лица в абс.вел.'!BV29-100</f>
        <v>21.347372656852556</v>
      </c>
      <c r="BV28" s="11">
        <f>'Физ. лица в абс.вел.'!CI29*100/'Физ. лица в абс.вел.'!BW29-100</f>
        <v>21.499306133777409</v>
      </c>
      <c r="BW28" s="11">
        <f>'Физ. лица в абс.вел.'!CJ29*100/'Физ. лица в абс.вел.'!BX29-100</f>
        <v>21.524846310065655</v>
      </c>
      <c r="BX28" s="11">
        <f>'Физ. лица в абс.вел.'!CK29*100/'Физ. лица в абс.вел.'!BY29-100</f>
        <v>21.556818181818187</v>
      </c>
      <c r="BY28" s="11">
        <f>'Физ. лица в абс.вел.'!CL29*100/'Физ. лица в абс.вел.'!BZ29-100</f>
        <v>21.519217017279843</v>
      </c>
      <c r="BZ28" s="11">
        <f>'Физ. лица в абс.вел.'!CM29*100/'Физ. лица в абс.вел.'!CA29-100</f>
        <v>21.241987515187063</v>
      </c>
      <c r="CA28" s="11">
        <f>'Физ. лица в абс.вел.'!CN29*100/'Физ. лица в абс.вел.'!CB29-100</f>
        <v>22.060039547007008</v>
      </c>
      <c r="CB28" s="11">
        <f>'Физ. лица в абс.вел.'!CO29*100/'Физ. лица в абс.вел.'!CC29-100</f>
        <v>20.128684374257048</v>
      </c>
      <c r="CC28" s="11">
        <f>'Физ. лица в абс.вел.'!CP29*100/'Физ. лица в абс.вел.'!CD29-100</f>
        <v>18.129932912391482</v>
      </c>
      <c r="CD28" s="11">
        <f>'Физ. лица в абс.вел.'!CQ29*100/'Физ. лица в абс.вел.'!CE29-100</f>
        <v>15.340259840024586</v>
      </c>
      <c r="CE28" s="11">
        <f>'Физ. лица в абс.вел.'!CR29*100/'Физ. лица в абс.вел.'!CF29-100</f>
        <v>12.250927354495616</v>
      </c>
      <c r="CF28" s="11">
        <f>'Физ. лица в абс.вел.'!CS29*100/'Физ. лица в абс.вел.'!CG29-100</f>
        <v>8.3896000591956721</v>
      </c>
      <c r="CG28" s="11">
        <f>'Физ. лица в абс.вел.'!CT29*100/'Физ. лица в абс.вел.'!CH29-100</f>
        <v>6.4986505282744247</v>
      </c>
      <c r="CH28" s="11">
        <f>'Физ. лица в абс.вел.'!CU29*100/'Физ. лица в абс.вел.'!CI29-100</f>
        <v>7.3432595794061655</v>
      </c>
      <c r="CI28" s="11">
        <f>'Физ. лица в абс.вел.'!CV29*100/'Физ. лица в абс.вел.'!CJ29-100</f>
        <v>6.1528846458672035</v>
      </c>
      <c r="CJ28" s="11">
        <f>'Физ. лица в абс.вел.'!CW29*100/'Физ. лица в абс.вел.'!CK29-100</f>
        <v>4.7605692739842453</v>
      </c>
      <c r="CK28" s="11">
        <f>'Физ. лица в абс.вел.'!CX29*100/'Физ. лица в абс.вел.'!CL29-100</f>
        <v>3.6331298581529126</v>
      </c>
      <c r="CL28" s="11">
        <f>'Физ. лица в абс.вел.'!CY29*100/'Физ. лица в абс.вел.'!CM29-100</f>
        <v>2.5963872595177833</v>
      </c>
      <c r="CM28" s="11">
        <f>'Физ. лица в абс.вел.'!CZ29*100/'Физ. лица в абс.вел.'!CN29-100</f>
        <v>7.3635533563077615E-2</v>
      </c>
      <c r="CN28" s="11">
        <f>'Физ. лица в абс.вел.'!DA29*100/'Физ. лица в абс.вел.'!CO29-100</f>
        <v>3.5370506050881545E-2</v>
      </c>
      <c r="CO28" s="11">
        <f>'Физ. лица в абс.вел.'!DB29*100/'Физ. лица в абс.вел.'!CP29-100</f>
        <v>0.14740701456949523</v>
      </c>
      <c r="CP28" s="11">
        <f>'Физ. лица в абс.вел.'!DC29*100/'Физ. лица в абс.вел.'!CQ29-100</f>
        <v>0.79089883571366215</v>
      </c>
      <c r="CQ28" s="11">
        <f>'Физ. лица в абс.вел.'!DD29*100/'Физ. лица в абс.вел.'!CR29-100</f>
        <v>2.0855179328640361</v>
      </c>
      <c r="CR28" s="11">
        <f>'Физ. лица в абс.вел.'!DE29*100/'Физ. лица в абс.вел.'!CS29-100</f>
        <v>5.1375371736505429</v>
      </c>
      <c r="CS28" s="11">
        <f>'Физ. лица в абс.вел.'!DF29*100/'Физ. лица в абс.вел.'!CT29-100</f>
        <v>7.3272730417935179</v>
      </c>
    </row>
    <row r="29" spans="1:97" x14ac:dyDescent="0.25">
      <c r="A29" s="8" t="s">
        <v>26</v>
      </c>
      <c r="B29" s="11">
        <f>'Физ. лица в абс.вел.'!O30*100/'Физ. лица в абс.вел.'!C30-100</f>
        <v>23.116112014286159</v>
      </c>
      <c r="C29" s="11">
        <f>'Физ. лица в абс.вел.'!P30*100/'Физ. лица в абс.вел.'!D30-100</f>
        <v>23.88332718005671</v>
      </c>
      <c r="D29" s="11">
        <f>'Физ. лица в абс.вел.'!Q30*100/'Физ. лица в абс.вел.'!E30-100</f>
        <v>24.401753839371509</v>
      </c>
      <c r="E29" s="11">
        <f>'Физ. лица в абс.вел.'!R30*100/'Физ. лица в абс.вел.'!F30-100</f>
        <v>25.357209897219519</v>
      </c>
      <c r="F29" s="11">
        <f>'Физ. лица в абс.вел.'!S30*100/'Физ. лица в абс.вел.'!G30-100</f>
        <v>26.968248813292291</v>
      </c>
      <c r="G29" s="11">
        <f>'Физ. лица в абс.вел.'!T30*100/'Физ. лица в абс.вел.'!H30-100</f>
        <v>27.709682049479227</v>
      </c>
      <c r="H29" s="11">
        <f>'Физ. лица в абс.вел.'!U30*100/'Физ. лица в абс.вел.'!I30-100</f>
        <v>28.202185771299384</v>
      </c>
      <c r="I29" s="11">
        <f>'Физ. лица в абс.вел.'!V30*100/'Физ. лица в абс.вел.'!J30-100</f>
        <v>29.011333284906499</v>
      </c>
      <c r="J29" s="11">
        <f>'Физ. лица в абс.вел.'!W30*100/'Физ. лица в абс.вел.'!K30-100</f>
        <v>30.008826643278127</v>
      </c>
      <c r="K29" s="11">
        <f>'Физ. лица в абс.вел.'!X30*100/'Физ. лица в абс.вел.'!L30-100</f>
        <v>30.528399165980403</v>
      </c>
      <c r="L29" s="11">
        <f>'Физ. лица в абс.вел.'!Y30*100/'Физ. лица в абс.вел.'!M30-100</f>
        <v>31.005051934408243</v>
      </c>
      <c r="M29" s="11">
        <f>'Физ. лица в абс.вел.'!Z30*100/'Физ. лица в абс.вел.'!N30-100</f>
        <v>29.460039246188131</v>
      </c>
      <c r="N29" s="11">
        <f>'Физ. лица в абс.вел.'!AA30*100/'Физ. лица в абс.вел.'!O30-100</f>
        <v>29.029702725559758</v>
      </c>
      <c r="O29" s="11">
        <f>'Физ. лица в абс.вел.'!AB30*100/'Физ. лица в абс.вел.'!P30-100</f>
        <v>29.609297902714616</v>
      </c>
      <c r="P29" s="11">
        <f>'Физ. лица в абс.вел.'!AC30*100/'Физ. лица в абс.вел.'!Q30-100</f>
        <v>29.637335863632927</v>
      </c>
      <c r="Q29" s="11">
        <f>'Физ. лица в абс.вел.'!AD30*100/'Физ. лица в абс.вел.'!R30-100</f>
        <v>29.608883721693189</v>
      </c>
      <c r="R29" s="11">
        <f>'Физ. лица в абс.вел.'!AE30*100/'Физ. лица в абс.вел.'!S30-100</f>
        <v>28.78106760495092</v>
      </c>
      <c r="S29" s="11">
        <f>'Физ. лица в абс.вел.'!AF30*100/'Физ. лица в абс.вел.'!T30-100</f>
        <v>28.04737330774924</v>
      </c>
      <c r="T29" s="11">
        <f>'Физ. лица в абс.вел.'!AG30*100/'Физ. лица в абс.вел.'!U30-100</f>
        <v>27.163443616968053</v>
      </c>
      <c r="U29" s="11">
        <f>'Физ. лица в абс.вел.'!AH30*100/'Физ. лица в абс.вел.'!V30-100</f>
        <v>26.352605315003927</v>
      </c>
      <c r="V29" s="11">
        <f>'Физ. лица в абс.вел.'!AI30*100/'Физ. лица в абс.вел.'!W30-100</f>
        <v>25.267149238518073</v>
      </c>
      <c r="W29" s="11">
        <f>'Физ. лица в абс.вел.'!AJ30*100/'Физ. лица в абс.вел.'!X30-100</f>
        <v>23.827743005297222</v>
      </c>
      <c r="X29" s="11">
        <f>'Физ. лица в абс.вел.'!AK30*100/'Физ. лица в абс.вел.'!Y30-100</f>
        <v>22.148227021910714</v>
      </c>
      <c r="Y29" s="11">
        <f>'Физ. лица в абс.вел.'!AL30*100/'Физ. лица в абс.вел.'!Z30-100</f>
        <v>21.920749941678537</v>
      </c>
      <c r="Z29" s="11">
        <f>'Физ. лица в абс.вел.'!AM30*100/'Физ. лица в абс.вел.'!AA30-100</f>
        <v>21.072906634738018</v>
      </c>
      <c r="AA29" s="11">
        <f>'Физ. лица в абс.вел.'!AN30*100/'Физ. лица в абс.вел.'!AB30-100</f>
        <v>20.24414839524978</v>
      </c>
      <c r="AB29" s="11">
        <f>'Физ. лица в абс.вел.'!AO30*100/'Физ. лица в абс.вел.'!AC30-100</f>
        <v>19.832704622482041</v>
      </c>
      <c r="AC29" s="11">
        <f>'Физ. лица в абс.вел.'!AP30*100/'Физ. лица в абс.вел.'!AD30-100</f>
        <v>16.469956863430681</v>
      </c>
      <c r="AD29" s="11">
        <f>'Физ. лица в абс.вел.'!AQ30*100/'Физ. лица в абс.вел.'!AE30-100</f>
        <v>14.897056592928479</v>
      </c>
      <c r="AE29" s="11">
        <f>'Физ. лица в абс.вел.'!AR30*100/'Физ. лица в абс.вел.'!AF30-100</f>
        <v>14.429494608237903</v>
      </c>
      <c r="AF29" s="11">
        <f>'Физ. лица в абс.вел.'!AS30*100/'Физ. лица в абс.вел.'!AG30-100</f>
        <v>14.781544278005683</v>
      </c>
      <c r="AG29" s="11">
        <f>'Физ. лица в абс.вел.'!AT30*100/'Физ. лица в абс.вел.'!AH30-100</f>
        <v>15.051395844979638</v>
      </c>
      <c r="AH29" s="11">
        <f>'Физ. лица в абс.вел.'!AU30*100/'Физ. лица в абс.вел.'!AI30-100</f>
        <v>15.364899046592726</v>
      </c>
      <c r="AI29" s="11">
        <f>'Физ. лица в абс.вел.'!AV30*100/'Физ. лица в абс.вел.'!AJ30-100</f>
        <v>16.325745383781538</v>
      </c>
      <c r="AJ29" s="11">
        <f>'Физ. лица в абс.вел.'!AW30*100/'Физ. лица в абс.вел.'!AK30-100</f>
        <v>15.875678342377896</v>
      </c>
      <c r="AK29" s="11">
        <f>'Физ. лица в абс.вел.'!AX30*100/'Физ. лица в абс.вел.'!AL30-100</f>
        <v>15.73690039304249</v>
      </c>
      <c r="AL29" s="11">
        <f>'Физ. лица в абс.вел.'!AY30*100/'Физ. лица в абс.вел.'!AM30-100</f>
        <v>15.717510480490162</v>
      </c>
      <c r="AM29" s="11">
        <f>'Физ. лица в абс.вел.'!AZ30*100/'Физ. лица в абс.вел.'!AN30-100</f>
        <v>16.1752164728113</v>
      </c>
      <c r="AN29" s="11">
        <f>'Физ. лица в абс.вел.'!BA30*100/'Физ. лица в абс.вел.'!AO30-100</f>
        <v>16.593759012115754</v>
      </c>
      <c r="AO29" s="11">
        <f>'Физ. лица в абс.вел.'!BB30*100/'Физ. лица в абс.вел.'!AP30-100</f>
        <v>19.979195247021536</v>
      </c>
      <c r="AP29" s="11">
        <f>'Физ. лица в абс.вел.'!BC30*100/'Физ. лица в абс.вел.'!AQ30-100</f>
        <v>22.165247509961887</v>
      </c>
      <c r="AQ29" s="11">
        <f>'Физ. лица в абс.вел.'!BD30*100/'Физ. лица в абс.вел.'!AR30-100</f>
        <v>23.656818384680349</v>
      </c>
      <c r="AR29" s="11">
        <f>'Физ. лица в абс.вел.'!BE30*100/'Физ. лица в абс.вел.'!AS30-100</f>
        <v>23.621385566564967</v>
      </c>
      <c r="AS29" s="11">
        <f>'Физ. лица в абс.вел.'!BF30*100/'Физ. лица в абс.вел.'!AT30-100</f>
        <v>23.522664921431357</v>
      </c>
      <c r="AT29" s="11">
        <f>'Физ. лица в абс.вел.'!BG30*100/'Физ. лица в абс.вел.'!AU30-100</f>
        <v>23.052073366524496</v>
      </c>
      <c r="AU29" s="11">
        <f>'Физ. лица в абс.вел.'!BH30*100/'Физ. лица в абс.вел.'!AV30-100</f>
        <v>23.136519042696989</v>
      </c>
      <c r="AV29" s="11">
        <f>'Физ. лица в абс.вел.'!BI30*100/'Физ. лица в абс.вел.'!AW30-100</f>
        <v>23.902512867090522</v>
      </c>
      <c r="AW29" s="11">
        <f>'Физ. лица в абс.вел.'!BJ30*100/'Физ. лица в абс.вел.'!AX30-100</f>
        <v>24.584724880233153</v>
      </c>
      <c r="AX29" s="11">
        <f>'Физ. лица в абс.вел.'!BK30*100/'Физ. лица в абс.вел.'!AY30-100</f>
        <v>24.722253186192546</v>
      </c>
      <c r="AY29" s="11">
        <f>'Физ. лица в абс.вел.'!BL30*100/'Физ. лица в абс.вел.'!AZ30-100</f>
        <v>24.883798848649135</v>
      </c>
      <c r="AZ29" s="11">
        <f>'Физ. лица в абс.вел.'!BM30*100/'Физ. лица в абс.вел.'!BA30-100</f>
        <v>22.148913027282347</v>
      </c>
      <c r="BA29" s="11">
        <f>'Физ. лица в абс.вел.'!BN30*100/'Физ. лица в абс.вел.'!BB30-100</f>
        <v>18.286161509188034</v>
      </c>
      <c r="BB29" s="11">
        <f>'Физ. лица в абс.вел.'!BO30*100/'Физ. лица в абс.вел.'!BC30-100</f>
        <v>15.349396699549828</v>
      </c>
      <c r="BC29" s="11">
        <f>'Физ. лица в абс.вел.'!BP30*100/'Физ. лица в абс.вел.'!BD30-100</f>
        <v>13.170921306514529</v>
      </c>
      <c r="BD29" s="11">
        <f>'Физ. лица в абс.вел.'!BQ30*100/'Физ. лица в абс.вел.'!BE30-100</f>
        <v>12.476761168971208</v>
      </c>
      <c r="BE29" s="11">
        <f>'Физ. лица в абс.вел.'!BR30*100/'Физ. лица в абс.вел.'!BF30-100</f>
        <v>11.475958180694292</v>
      </c>
      <c r="BF29" s="11">
        <f>'Физ. лица в абс.вел.'!BS30*100/'Физ. лица в абс.вел.'!BG30-100</f>
        <v>11.638217339504678</v>
      </c>
      <c r="BG29" s="11">
        <f>'Физ. лица в абс.вел.'!BT30*100/'Физ. лица в абс.вел.'!BH30-100</f>
        <v>10.415009349849683</v>
      </c>
      <c r="BH29" s="11">
        <f>'Физ. лица в абс.вел.'!BU30*100/'Физ. лица в абс.вел.'!BI30-100</f>
        <v>10.019089798411727</v>
      </c>
      <c r="BI29" s="11">
        <f>'Физ. лица в абс.вел.'!BV30*100/'Физ. лица в абс.вел.'!BJ30-100</f>
        <v>10.103487137525192</v>
      </c>
      <c r="BJ29" s="11">
        <f>'Физ. лица в абс.вел.'!BW30*100/'Физ. лица в абс.вел.'!BK30-100</f>
        <v>9.6475156281808694</v>
      </c>
      <c r="BK29" s="11">
        <f>'Физ. лица в абс.вел.'!BX30*100/'Физ. лица в абс.вел.'!BL30-100</f>
        <v>8.7854811880801691</v>
      </c>
      <c r="BL29" s="11">
        <f>'Физ. лица в абс.вел.'!BY30*100/'Физ. лица в абс.вел.'!BM30-100</f>
        <v>10.63287865739261</v>
      </c>
      <c r="BM29" s="11">
        <f>'Физ. лица в абс.вел.'!BZ30*100/'Физ. лица в абс.вел.'!BN30-100</f>
        <v>13.386248982312537</v>
      </c>
      <c r="BN29" s="11">
        <f>'Физ. лица в абс.вел.'!CA30*100/'Физ. лица в абс.вел.'!BO30-100</f>
        <v>15.881171032357472</v>
      </c>
      <c r="BO29" s="11">
        <f>'Физ. лица в абс.вел.'!CB30*100/'Физ. лица в абс.вел.'!BP30-100</f>
        <v>17.292388307215262</v>
      </c>
      <c r="BP29" s="11">
        <f>'Физ. лица в абс.вел.'!CC30*100/'Физ. лица в абс.вел.'!BQ30-100</f>
        <v>17.793343818566626</v>
      </c>
      <c r="BQ29" s="11">
        <f>'Физ. лица в абс.вел.'!CD30*100/'Физ. лица в абс.вел.'!BR30-100</f>
        <v>19.600613554366532</v>
      </c>
      <c r="BR29" s="11">
        <f>'Физ. лица в абс.вел.'!CE30*100/'Физ. лица в абс.вел.'!BS30-100</f>
        <v>20.564902654282221</v>
      </c>
      <c r="BS29" s="11">
        <f>'Физ. лица в абс.вел.'!CF30*100/'Физ. лица в абс.вел.'!BT30-100</f>
        <v>21.535172258921719</v>
      </c>
      <c r="BT29" s="11">
        <f>'Физ. лица в абс.вел.'!CG30*100/'Физ. лица в абс.вел.'!BU30-100</f>
        <v>21.305145485294148</v>
      </c>
      <c r="BU29" s="11">
        <f>'Физ. лица в абс.вел.'!CH30*100/'Физ. лица в абс.вел.'!BV30-100</f>
        <v>19.601285733825748</v>
      </c>
      <c r="BV29" s="11">
        <f>'Физ. лица в абс.вел.'!CI30*100/'Физ. лица в абс.вел.'!BW30-100</f>
        <v>19.396682500939647</v>
      </c>
      <c r="BW29" s="11">
        <f>'Физ. лица в абс.вел.'!CJ30*100/'Физ. лица в абс.вел.'!BX30-100</f>
        <v>19.115883119183366</v>
      </c>
      <c r="BX29" s="11">
        <f>'Физ. лица в абс.вел.'!CK30*100/'Физ. лица в абс.вел.'!BY30-100</f>
        <v>19.075709194834516</v>
      </c>
      <c r="BY29" s="11">
        <f>'Физ. лица в абс.вел.'!CL30*100/'Физ. лица в абс.вел.'!BZ30-100</f>
        <v>18.390522840371204</v>
      </c>
      <c r="BZ29" s="11">
        <f>'Физ. лица в абс.вел.'!CM30*100/'Физ. лица в абс.вел.'!CA30-100</f>
        <v>17.43755358552302</v>
      </c>
      <c r="CA29" s="11">
        <f>'Физ. лица в абс.вел.'!CN30*100/'Физ. лица в абс.вел.'!CB30-100</f>
        <v>17.570682205109108</v>
      </c>
      <c r="CB29" s="11">
        <f>'Физ. лица в абс.вел.'!CO30*100/'Физ. лица в абс.вел.'!CC30-100</f>
        <v>15.730098615752965</v>
      </c>
      <c r="CC29" s="11">
        <f>'Физ. лица в абс.вел.'!CP30*100/'Физ. лица в абс.вел.'!CD30-100</f>
        <v>13.55382815212657</v>
      </c>
      <c r="CD29" s="11">
        <f>'Физ. лица в абс.вел.'!CQ30*100/'Физ. лица в абс.вел.'!CE30-100</f>
        <v>10.846129291892765</v>
      </c>
      <c r="CE29" s="11">
        <f>'Физ. лица в абс.вел.'!CR30*100/'Физ. лица в абс.вел.'!CF30-100</f>
        <v>7.4392079421354254</v>
      </c>
      <c r="CF29" s="11">
        <f>'Физ. лица в абс.вел.'!CS30*100/'Физ. лица в абс.вел.'!CG30-100</f>
        <v>3.2488895415699517</v>
      </c>
      <c r="CG29" s="11">
        <f>'Физ. лица в абс.вел.'!CT30*100/'Физ. лица в абс.вел.'!CH30-100</f>
        <v>1.2307416662378046</v>
      </c>
      <c r="CH29" s="11">
        <f>'Физ. лица в абс.вел.'!CU30*100/'Физ. лица в абс.вел.'!CI30-100</f>
        <v>9.2991987863272243</v>
      </c>
      <c r="CI29" s="11">
        <f>'Физ. лица в абс.вел.'!CV30*100/'Физ. лица в абс.вел.'!CJ30-100</f>
        <v>8.1494252657216748</v>
      </c>
      <c r="CJ29" s="11">
        <f>'Физ. лица в абс.вел.'!CW30*100/'Физ. лица в абс.вел.'!CK30-100</f>
        <v>6.4740034260845363</v>
      </c>
      <c r="CK29" s="11">
        <f>'Физ. лица в абс.вел.'!CX30*100/'Физ. лица в абс.вел.'!CL30-100</f>
        <v>5.5000467239202635</v>
      </c>
      <c r="CL29" s="11">
        <f>'Физ. лица в абс.вел.'!CY30*100/'Физ. лица в абс.вел.'!CM30-100</f>
        <v>4.6187820081991759</v>
      </c>
      <c r="CM29" s="11">
        <f>'Физ. лица в абс.вел.'!CZ30*100/'Физ. лица в абс.вел.'!CN30-100</f>
        <v>3.0923121806822564</v>
      </c>
      <c r="CN29" s="11">
        <f>'Физ. лица в абс.вел.'!DA30*100/'Физ. лица в абс.вел.'!CO30-100</f>
        <v>3.1317934903562445</v>
      </c>
      <c r="CO29" s="11">
        <f>'Физ. лица в абс.вел.'!DB30*100/'Физ. лица в абс.вел.'!CP30-100</f>
        <v>3.3246490648209317</v>
      </c>
      <c r="CP29" s="11">
        <f>'Физ. лица в абс.вел.'!DC30*100/'Физ. лица в абс.вел.'!CQ30-100</f>
        <v>4.1936087967379763</v>
      </c>
      <c r="CQ29" s="11">
        <f>'Физ. лица в абс.вел.'!DD30*100/'Физ. лица в абс.вел.'!CR30-100</f>
        <v>6.7965582783509433</v>
      </c>
      <c r="CR29" s="11">
        <f>'Физ. лица в абс.вел.'!DE30*100/'Физ. лица в абс.вел.'!CS30-100</f>
        <v>10.888711560343424</v>
      </c>
      <c r="CS29" s="11">
        <f>'Физ. лица в абс.вел.'!DF30*100/'Физ. лица в абс.вел.'!CT30-100</f>
        <v>13.83148183016381</v>
      </c>
    </row>
    <row r="30" spans="1:97" x14ac:dyDescent="0.25">
      <c r="A30" s="8" t="s">
        <v>27</v>
      </c>
      <c r="B30" s="11">
        <f>'Физ. лица в абс.вел.'!O31*100/'Физ. лица в абс.вел.'!C31-100</f>
        <v>11.343793974967568</v>
      </c>
      <c r="C30" s="11">
        <f>'Физ. лица в абс.вел.'!P31*100/'Физ. лица в абс.вел.'!D31-100</f>
        <v>11.925864459274095</v>
      </c>
      <c r="D30" s="11">
        <f>'Физ. лица в абс.вел.'!Q31*100/'Физ. лица в абс.вел.'!E31-100</f>
        <v>12.654827289159527</v>
      </c>
      <c r="E30" s="11">
        <f>'Физ. лица в абс.вел.'!R31*100/'Физ. лица в абс.вел.'!F31-100</f>
        <v>13.470334224275703</v>
      </c>
      <c r="F30" s="11">
        <f>'Физ. лица в абс.вел.'!S31*100/'Физ. лица в абс.вел.'!G31-100</f>
        <v>15.117901630676357</v>
      </c>
      <c r="G30" s="11">
        <f>'Физ. лица в абс.вел.'!T31*100/'Физ. лица в абс.вел.'!H31-100</f>
        <v>15.924141126716975</v>
      </c>
      <c r="H30" s="11">
        <f>'Физ. лица в абс.вел.'!U31*100/'Физ. лица в абс.вел.'!I31-100</f>
        <v>16.653718468774727</v>
      </c>
      <c r="I30" s="11">
        <f>'Физ. лица в абс.вел.'!V31*100/'Физ. лица в абс.вел.'!J31-100</f>
        <v>17.844013657631479</v>
      </c>
      <c r="J30" s="11">
        <f>'Физ. лица в абс.вел.'!W31*100/'Физ. лица в абс.вел.'!K31-100</f>
        <v>18.695987671209224</v>
      </c>
      <c r="K30" s="11">
        <f>'Физ. лица в абс.вел.'!X31*100/'Физ. лица в абс.вел.'!L31-100</f>
        <v>19.695379473219774</v>
      </c>
      <c r="L30" s="11">
        <f>'Физ. лица в абс.вел.'!Y31*100/'Физ. лица в абс.вел.'!M31-100</f>
        <v>20.439500060438547</v>
      </c>
      <c r="M30" s="11">
        <f>'Физ. лица в абс.вел.'!Z31*100/'Физ. лица в абс.вел.'!N31-100</f>
        <v>19.645250157590127</v>
      </c>
      <c r="N30" s="11">
        <f>'Физ. лица в абс.вел.'!AA31*100/'Физ. лица в абс.вел.'!O31-100</f>
        <v>19.65445589955317</v>
      </c>
      <c r="O30" s="11">
        <f>'Физ. лица в абс.вел.'!AB31*100/'Физ. лица в абс.вел.'!P31-100</f>
        <v>19.653513961111287</v>
      </c>
      <c r="P30" s="11">
        <f>'Физ. лица в абс.вел.'!AC31*100/'Физ. лица в абс.вел.'!Q31-100</f>
        <v>19.539574479843608</v>
      </c>
      <c r="Q30" s="11">
        <f>'Физ. лица в абс.вел.'!AD31*100/'Физ. лица в абс.вел.'!R31-100</f>
        <v>19.873813974766975</v>
      </c>
      <c r="R30" s="11">
        <f>'Физ. лица в абс.вел.'!AE31*100/'Физ. лица в абс.вел.'!S31-100</f>
        <v>19.341888255500109</v>
      </c>
      <c r="S30" s="11">
        <f>'Физ. лица в абс.вел.'!AF31*100/'Физ. лица в абс.вел.'!T31-100</f>
        <v>18.846841641861076</v>
      </c>
      <c r="T30" s="11">
        <f>'Физ. лица в абс.вел.'!AG31*100/'Физ. лица в абс.вел.'!U31-100</f>
        <v>17.41061044288314</v>
      </c>
      <c r="U30" s="11">
        <f>'Физ. лица в абс.вел.'!AH31*100/'Физ. лица в абс.вел.'!V31-100</f>
        <v>16.666784362067048</v>
      </c>
      <c r="V30" s="11">
        <f>'Физ. лица в абс.вел.'!AI31*100/'Физ. лица в абс.вел.'!W31-100</f>
        <v>16.227319558459115</v>
      </c>
      <c r="W30" s="11">
        <f>'Физ. лица в абс.вел.'!AJ31*100/'Физ. лица в абс.вел.'!X31-100</f>
        <v>14.856205800613466</v>
      </c>
      <c r="X30" s="11">
        <f>'Физ. лица в абс.вел.'!AK31*100/'Физ. лица в абс.вел.'!Y31-100</f>
        <v>13.838568275573749</v>
      </c>
      <c r="Y30" s="11">
        <f>'Физ. лица в абс.вел.'!AL31*100/'Физ. лица в абс.вел.'!Z31-100</f>
        <v>13.584037078312463</v>
      </c>
      <c r="Z30" s="11">
        <f>'Физ. лица в абс.вел.'!AM31*100/'Физ. лица в абс.вел.'!AA31-100</f>
        <v>13.294853761458995</v>
      </c>
      <c r="AA30" s="11">
        <f>'Физ. лица в абс.вел.'!AN31*100/'Физ. лица в абс.вел.'!AB31-100</f>
        <v>13.413539061670221</v>
      </c>
      <c r="AB30" s="11">
        <f>'Физ. лица в абс.вел.'!AO31*100/'Физ. лица в абс.вел.'!AC31-100</f>
        <v>13.639057779817222</v>
      </c>
      <c r="AC30" s="11">
        <f>'Физ. лица в абс.вел.'!AP31*100/'Физ. лица в абс.вел.'!AD31-100</f>
        <v>10.488332706059467</v>
      </c>
      <c r="AD30" s="11">
        <f>'Физ. лица в абс.вел.'!AQ31*100/'Физ. лица в абс.вел.'!AE31-100</f>
        <v>9.2255030195085368</v>
      </c>
      <c r="AE30" s="11">
        <f>'Физ. лица в абс.вел.'!AR31*100/'Физ. лица в абс.вел.'!AF31-100</f>
        <v>9.2515535350943168</v>
      </c>
      <c r="AF30" s="11">
        <f>'Физ. лица в абс.вел.'!AS31*100/'Физ. лица в абс.вел.'!AG31-100</f>
        <v>10.365187961716217</v>
      </c>
      <c r="AG30" s="11">
        <f>'Физ. лица в абс.вел.'!AT31*100/'Физ. лица в абс.вел.'!AH31-100</f>
        <v>11.085045038591716</v>
      </c>
      <c r="AH30" s="11">
        <f>'Физ. лица в абс.вел.'!AU31*100/'Физ. лица в абс.вел.'!AI31-100</f>
        <v>11.648568608094763</v>
      </c>
      <c r="AI30" s="11">
        <f>'Физ. лица в абс.вел.'!AV31*100/'Физ. лица в абс.вел.'!AJ31-100</f>
        <v>12.933122327822119</v>
      </c>
      <c r="AJ30" s="11">
        <f>'Физ. лица в абс.вел.'!AW31*100/'Физ. лица в абс.вел.'!AK31-100</f>
        <v>12.49902790139032</v>
      </c>
      <c r="AK30" s="11">
        <f>'Физ. лица в абс.вел.'!AX31*100/'Физ. лица в абс.вел.'!AL31-100</f>
        <v>12.539079657907649</v>
      </c>
      <c r="AL30" s="11">
        <f>'Физ. лица в абс.вел.'!AY31*100/'Физ. лица в абс.вел.'!AM31-100</f>
        <v>12.53103861631989</v>
      </c>
      <c r="AM30" s="11">
        <f>'Физ. лица в абс.вел.'!AZ31*100/'Физ. лица в абс.вел.'!AN31-100</f>
        <v>12.76019717518453</v>
      </c>
      <c r="AN30" s="11">
        <f>'Физ. лица в абс.вел.'!BA31*100/'Физ. лица в абс.вел.'!AO31-100</f>
        <v>13.030932691741469</v>
      </c>
      <c r="AO30" s="11">
        <f>'Физ. лица в абс.вел.'!BB31*100/'Физ. лица в абс.вел.'!AP31-100</f>
        <v>16.252650582915336</v>
      </c>
      <c r="AP30" s="11">
        <f>'Физ. лица в абс.вел.'!BC31*100/'Физ. лица в абс.вел.'!AQ31-100</f>
        <v>18.225981791004216</v>
      </c>
      <c r="AQ30" s="11">
        <f>'Физ. лица в абс.вел.'!BD31*100/'Физ. лица в абс.вел.'!AR31-100</f>
        <v>19.447147651006716</v>
      </c>
      <c r="AR30" s="11">
        <f>'Физ. лица в абс.вел.'!BE31*100/'Физ. лица в абс.вел.'!AS31-100</f>
        <v>19.379435985788362</v>
      </c>
      <c r="AS30" s="11">
        <f>'Физ. лица в абс.вел.'!BF31*100/'Физ. лица в абс.вел.'!AT31-100</f>
        <v>19.273427802227914</v>
      </c>
      <c r="AT30" s="11">
        <f>'Физ. лица в абс.вел.'!BG31*100/'Физ. лица в абс.вел.'!AU31-100</f>
        <v>18.618952886194265</v>
      </c>
      <c r="AU30" s="11">
        <f>'Физ. лица в абс.вел.'!BH31*100/'Физ. лица в абс.вел.'!AV31-100</f>
        <v>18.205396198660623</v>
      </c>
      <c r="AV30" s="11">
        <f>'Физ. лица в абс.вел.'!BI31*100/'Физ. лица в абс.вел.'!AW31-100</f>
        <v>18.158286864218013</v>
      </c>
      <c r="AW30" s="11">
        <f>'Физ. лица в абс.вел.'!BJ31*100/'Физ. лица в абс.вел.'!AX31-100</f>
        <v>18.973275782900174</v>
      </c>
      <c r="AX30" s="11">
        <f>'Физ. лица в абс.вел.'!BK31*100/'Физ. лица в абс.вел.'!AY31-100</f>
        <v>19.146281148944269</v>
      </c>
      <c r="AY30" s="11">
        <f>'Физ. лица в абс.вел.'!BL31*100/'Физ. лица в абс.вел.'!AZ31-100</f>
        <v>19.408518124230824</v>
      </c>
      <c r="AZ30" s="11">
        <f>'Физ. лица в абс.вел.'!BM31*100/'Физ. лица в абс.вел.'!BA31-100</f>
        <v>17.42172207709082</v>
      </c>
      <c r="BA30" s="11">
        <f>'Физ. лица в абс.вел.'!BN31*100/'Физ. лица в абс.вел.'!BB31-100</f>
        <v>14.340131270511023</v>
      </c>
      <c r="BB30" s="11">
        <f>'Физ. лица в абс.вел.'!BO31*100/'Физ. лица в абс.вел.'!BC31-100</f>
        <v>11.685009051464036</v>
      </c>
      <c r="BC30" s="11">
        <f>'Физ. лица в абс.вел.'!BP31*100/'Физ. лица в абс.вел.'!BD31-100</f>
        <v>9.3348129315006929</v>
      </c>
      <c r="BD30" s="11">
        <f>'Физ. лица в абс.вел.'!BQ31*100/'Физ. лица в абс.вел.'!BE31-100</f>
        <v>8.4996340233948757</v>
      </c>
      <c r="BE30" s="11">
        <f>'Физ. лица в абс.вел.'!BR31*100/'Физ. лица в абс.вел.'!BF31-100</f>
        <v>7.1134598879525299</v>
      </c>
      <c r="BF30" s="11">
        <f>'Физ. лица в абс.вел.'!BS31*100/'Физ. лица в абс.вел.'!BG31-100</f>
        <v>7.1677193075863386</v>
      </c>
      <c r="BG30" s="11">
        <f>'Физ. лица в абс.вел.'!BT31*100/'Физ. лица в абс.вел.'!BH31-100</f>
        <v>6.6976683259103993</v>
      </c>
      <c r="BH30" s="11">
        <f>'Физ. лица в абс.вел.'!BU31*100/'Физ. лица в абс.вел.'!BI31-100</f>
        <v>7.0101082328468749</v>
      </c>
      <c r="BI30" s="11">
        <f>'Физ. лица в абс.вел.'!BV31*100/'Физ. лица в абс.вел.'!BJ31-100</f>
        <v>6.3733436253698699</v>
      </c>
      <c r="BJ30" s="11">
        <f>'Физ. лица в абс.вел.'!BW31*100/'Физ. лица в абс.вел.'!BK31-100</f>
        <v>5.90594426137379</v>
      </c>
      <c r="BK30" s="11">
        <f>'Физ. лица в абс.вел.'!BX31*100/'Физ. лица в абс.вел.'!BL31-100</f>
        <v>5.3644255878800919</v>
      </c>
      <c r="BL30" s="11">
        <f>'Физ. лица в абс.вел.'!BY31*100/'Физ. лица в абс.вел.'!BM31-100</f>
        <v>6.905032040514925</v>
      </c>
      <c r="BM30" s="11">
        <f>'Физ. лица в абс.вел.'!BZ31*100/'Физ. лица в абс.вел.'!BN31-100</f>
        <v>9.5401312080364988</v>
      </c>
      <c r="BN30" s="11">
        <f>'Физ. лица в абс.вел.'!CA31*100/'Физ. лица в абс.вел.'!BO31-100</f>
        <v>11.932205570206477</v>
      </c>
      <c r="BO30" s="11">
        <f>'Физ. лица в абс.вел.'!CB31*100/'Физ. лица в абс.вел.'!BP31-100</f>
        <v>14.206151395241278</v>
      </c>
      <c r="BP30" s="11">
        <f>'Физ. лица в абс.вел.'!CC31*100/'Физ. лица в абс.вел.'!BQ31-100</f>
        <v>14.41890954450858</v>
      </c>
      <c r="BQ30" s="11">
        <f>'Физ. лица в абс.вел.'!CD31*100/'Физ. лица в абс.вел.'!BR31-100</f>
        <v>16.800736913166645</v>
      </c>
      <c r="BR30" s="11">
        <f>'Физ. лица в абс.вел.'!CE31*100/'Физ. лица в абс.вел.'!BS31-100</f>
        <v>17.646109037614806</v>
      </c>
      <c r="BS30" s="11">
        <f>'Физ. лица в абс.вел.'!CF31*100/'Физ. лица в абс.вел.'!BT31-100</f>
        <v>18.322222631456171</v>
      </c>
      <c r="BT30" s="11">
        <f>'Физ. лица в абс.вел.'!CG31*100/'Физ. лица в абс.вел.'!BU31-100</f>
        <v>18.407352735710944</v>
      </c>
      <c r="BU30" s="11">
        <f>'Физ. лица в абс.вел.'!CH31*100/'Физ. лица в абс.вел.'!BV31-100</f>
        <v>15.971046393498142</v>
      </c>
      <c r="BV30" s="11">
        <f>'Физ. лица в абс.вел.'!CI31*100/'Физ. лица в абс.вел.'!BW31-100</f>
        <v>15.900045828408793</v>
      </c>
      <c r="BW30" s="11">
        <f>'Физ. лица в абс.вел.'!CJ31*100/'Физ. лица в абс.вел.'!BX31-100</f>
        <v>15.837419060592779</v>
      </c>
      <c r="BX30" s="11">
        <f>'Физ. лица в абс.вел.'!CK31*100/'Физ. лица в абс.вел.'!BY31-100</f>
        <v>15.939476945150986</v>
      </c>
      <c r="BY30" s="11">
        <f>'Физ. лица в абс.вел.'!CL31*100/'Физ. лица в абс.вел.'!BZ31-100</f>
        <v>15.404815796091924</v>
      </c>
      <c r="BZ30" s="11">
        <f>'Физ. лица в абс.вел.'!CM31*100/'Физ. лица в абс.вел.'!CA31-100</f>
        <v>15.239540055510545</v>
      </c>
      <c r="CA30" s="11">
        <f>'Физ. лица в абс.вел.'!CN31*100/'Физ. лица в абс.вел.'!CB31-100</f>
        <v>14.877915708122643</v>
      </c>
      <c r="CB30" s="11">
        <f>'Физ. лица в абс.вел.'!CO31*100/'Физ. лица в абс.вел.'!CC31-100</f>
        <v>13.178109164937737</v>
      </c>
      <c r="CC30" s="11">
        <f>'Физ. лица в абс.вел.'!CP31*100/'Физ. лица в абс.вел.'!CD31-100</f>
        <v>11.184153666652264</v>
      </c>
      <c r="CD30" s="11">
        <f>'Физ. лица в абс.вел.'!CQ31*100/'Физ. лица в абс.вел.'!CE31-100</f>
        <v>8.4965319200599652</v>
      </c>
      <c r="CE30" s="11">
        <f>'Физ. лица в абс.вел.'!CR31*100/'Физ. лица в абс.вел.'!CF31-100</f>
        <v>5.8909283335235614</v>
      </c>
      <c r="CF30" s="11">
        <f>'Физ. лица в абс.вел.'!CS31*100/'Физ. лица в абс.вел.'!CG31-100</f>
        <v>1.5170248459632347</v>
      </c>
      <c r="CG30" s="11">
        <f>'Физ. лица в абс.вел.'!CT31*100/'Физ. лица в абс.вел.'!CH31-100</f>
        <v>2.7635976827497188E-2</v>
      </c>
      <c r="CH30" s="11">
        <f>'Физ. лица в абс.вел.'!CU31*100/'Физ. лица в абс.вел.'!CI31-100</f>
        <v>-1.2684439449751324</v>
      </c>
      <c r="CI30" s="11">
        <f>'Физ. лица в абс.вел.'!CV31*100/'Физ. лица в абс.вел.'!CJ31-100</f>
        <v>-2.6296703068984755</v>
      </c>
      <c r="CJ30" s="11">
        <f>'Физ. лица в абс.вел.'!CW31*100/'Физ. лица в абс.вел.'!CK31-100</f>
        <v>-4.3498493968202041</v>
      </c>
      <c r="CK30" s="11">
        <f>'Физ. лица в абс.вел.'!CX31*100/'Физ. лица в абс.вел.'!CL31-100</f>
        <v>-5.4455244833213357</v>
      </c>
      <c r="CL30" s="11">
        <f>'Физ. лица в абс.вел.'!CY31*100/'Физ. лица в абс.вел.'!CM31-100</f>
        <v>-6.8983399903261642</v>
      </c>
      <c r="CM30" s="11">
        <f>'Физ. лица в абс.вел.'!CZ31*100/'Физ. лица в абс.вел.'!CN31-100</f>
        <v>-8.9346742525876692</v>
      </c>
      <c r="CN30" s="11">
        <f>'Физ. лица в абс.вел.'!DA31*100/'Физ. лица в абс.вел.'!CO31-100</f>
        <v>-8.9495023958717326</v>
      </c>
      <c r="CO30" s="11">
        <f>'Физ. лица в абс.вел.'!DB31*100/'Физ. лица в абс.вел.'!CP31-100</f>
        <v>-8.9315124396962631</v>
      </c>
      <c r="CP30" s="11">
        <f>'Физ. лица в абс.вел.'!DC31*100/'Физ. лица в абс.вел.'!CQ31-100</f>
        <v>-8.4767780167171054</v>
      </c>
      <c r="CQ30" s="11">
        <f>'Физ. лица в абс.вел.'!DD31*100/'Физ. лица в абс.вел.'!CR31-100</f>
        <v>-7.3642024604500591</v>
      </c>
      <c r="CR30" s="11">
        <f>'Физ. лица в абс.вел.'!DE31*100/'Физ. лица в абс.вел.'!CS31-100</f>
        <v>-4.4436470956852219</v>
      </c>
      <c r="CS30" s="11">
        <f>'Физ. лица в абс.вел.'!DF31*100/'Физ. лица в абс.вел.'!CT31-100</f>
        <v>-2.0476250052128933</v>
      </c>
    </row>
    <row r="31" spans="1:97" x14ac:dyDescent="0.25">
      <c r="A31" s="8" t="s">
        <v>28</v>
      </c>
      <c r="B31" s="11">
        <f>'Физ. лица в абс.вел.'!O32*100/'Физ. лица в абс.вел.'!C32-100</f>
        <v>11.399942621141363</v>
      </c>
      <c r="C31" s="11">
        <f>'Физ. лица в абс.вел.'!P32*100/'Физ. лица в абс.вел.'!D32-100</f>
        <v>12.847414121634401</v>
      </c>
      <c r="D31" s="11">
        <f>'Физ. лица в абс.вел.'!Q32*100/'Физ. лица в абс.вел.'!E32-100</f>
        <v>13.36978517397867</v>
      </c>
      <c r="E31" s="11">
        <f>'Физ. лица в абс.вел.'!R32*100/'Физ. лица в абс.вел.'!F32-100</f>
        <v>13.980416312357775</v>
      </c>
      <c r="F31" s="11">
        <f>'Физ. лица в абс.вел.'!S32*100/'Физ. лица в абс.вел.'!G32-100</f>
        <v>16.274544348610476</v>
      </c>
      <c r="G31" s="11">
        <f>'Физ. лица в абс.вел.'!T32*100/'Физ. лица в абс.вел.'!H32-100</f>
        <v>17.042416220919904</v>
      </c>
      <c r="H31" s="11">
        <f>'Физ. лица в абс.вел.'!U32*100/'Физ. лица в абс.вел.'!I32-100</f>
        <v>17.62656620477334</v>
      </c>
      <c r="I31" s="11">
        <f>'Физ. лица в абс.вел.'!V32*100/'Физ. лица в абс.вел.'!J32-100</f>
        <v>18.652944150153445</v>
      </c>
      <c r="J31" s="11">
        <f>'Физ. лица в абс.вел.'!W32*100/'Физ. лица в абс.вел.'!K32-100</f>
        <v>19.663102768332479</v>
      </c>
      <c r="K31" s="11">
        <f>'Физ. лица в абс.вел.'!X32*100/'Физ. лица в абс.вел.'!L32-100</f>
        <v>20.023814759445159</v>
      </c>
      <c r="L31" s="11">
        <f>'Физ. лица в абс.вел.'!Y32*100/'Физ. лица в абс.вел.'!M32-100</f>
        <v>20.886972400563735</v>
      </c>
      <c r="M31" s="11">
        <f>'Физ. лица в абс.вел.'!Z32*100/'Физ. лица в абс.вел.'!N32-100</f>
        <v>20.003676342921025</v>
      </c>
      <c r="N31" s="11">
        <f>'Физ. лица в абс.вел.'!AA32*100/'Физ. лица в абс.вел.'!O32-100</f>
        <v>19.658178269935917</v>
      </c>
      <c r="O31" s="11">
        <f>'Физ. лица в абс.вел.'!AB32*100/'Физ. лица в абс.вел.'!P32-100</f>
        <v>19.042112684782367</v>
      </c>
      <c r="P31" s="11">
        <f>'Физ. лица в абс.вел.'!AC32*100/'Физ. лица в абс.вел.'!Q32-100</f>
        <v>19.384150342223535</v>
      </c>
      <c r="Q31" s="11">
        <f>'Физ. лица в абс.вел.'!AD32*100/'Физ. лица в абс.вел.'!R32-100</f>
        <v>20.076740315174533</v>
      </c>
      <c r="R31" s="11">
        <f>'Физ. лица в абс.вел.'!AE32*100/'Физ. лица в абс.вел.'!S32-100</f>
        <v>18.803746457126977</v>
      </c>
      <c r="S31" s="11">
        <f>'Физ. лица в абс.вел.'!AF32*100/'Физ. лица в абс.вел.'!T32-100</f>
        <v>18.812693032484802</v>
      </c>
      <c r="T31" s="11">
        <f>'Физ. лица в абс.вел.'!AG32*100/'Физ. лица в абс.вел.'!U32-100</f>
        <v>17.957844838370178</v>
      </c>
      <c r="U31" s="11">
        <f>'Физ. лица в абс.вел.'!AH32*100/'Физ. лица в абс.вел.'!V32-100</f>
        <v>16.807278779702742</v>
      </c>
      <c r="V31" s="11">
        <f>'Физ. лица в абс.вел.'!AI32*100/'Физ. лица в абс.вел.'!W32-100</f>
        <v>16.145006299641935</v>
      </c>
      <c r="W31" s="11">
        <f>'Физ. лица в абс.вел.'!AJ32*100/'Физ. лица в абс.вел.'!X32-100</f>
        <v>15.190905611169498</v>
      </c>
      <c r="X31" s="11">
        <f>'Физ. лица в абс.вел.'!AK32*100/'Физ. лица в абс.вел.'!Y32-100</f>
        <v>14.480811719146885</v>
      </c>
      <c r="Y31" s="11">
        <f>'Физ. лица в абс.вел.'!AL32*100/'Физ. лица в абс.вел.'!Z32-100</f>
        <v>14.392464696186067</v>
      </c>
      <c r="Z31" s="11">
        <f>'Физ. лица в абс.вел.'!AM32*100/'Физ. лица в абс.вел.'!AA32-100</f>
        <v>14.314501220143455</v>
      </c>
      <c r="AA31" s="11">
        <f>'Физ. лица в абс.вел.'!AN32*100/'Физ. лица в абс.вел.'!AB32-100</f>
        <v>14.556312742727343</v>
      </c>
      <c r="AB31" s="11">
        <f>'Физ. лица в абс.вел.'!AO32*100/'Физ. лица в абс.вел.'!AC32-100</f>
        <v>14.273876859891203</v>
      </c>
      <c r="AC31" s="11">
        <f>'Физ. лица в абс.вел.'!AP32*100/'Физ. лица в абс.вел.'!AD32-100</f>
        <v>11.244795709547674</v>
      </c>
      <c r="AD31" s="11">
        <f>'Физ. лица в абс.вел.'!AQ32*100/'Физ. лица в абс.вел.'!AE32-100</f>
        <v>10.305503243356355</v>
      </c>
      <c r="AE31" s="11">
        <f>'Физ. лица в абс.вел.'!AR32*100/'Физ. лица в абс.вел.'!AF32-100</f>
        <v>9.9003757454583052</v>
      </c>
      <c r="AF31" s="11">
        <f>'Физ. лица в абс.вел.'!AS32*100/'Физ. лица в абс.вел.'!AG32-100</f>
        <v>10.340233654437384</v>
      </c>
      <c r="AG31" s="11">
        <f>'Физ. лица в абс.вел.'!AT32*100/'Физ. лица в абс.вел.'!AH32-100</f>
        <v>11.109983251281534</v>
      </c>
      <c r="AH31" s="11">
        <f>'Физ. лица в абс.вел.'!AU32*100/'Физ. лица в абс.вел.'!AI32-100</f>
        <v>11.551513733094836</v>
      </c>
      <c r="AI31" s="11">
        <f>'Физ. лица в абс.вел.'!AV32*100/'Физ. лица в абс.вел.'!AJ32-100</f>
        <v>12.956722389149888</v>
      </c>
      <c r="AJ31" s="11">
        <f>'Физ. лица в абс.вел.'!AW32*100/'Физ. лица в абс.вел.'!AK32-100</f>
        <v>11.717674814863358</v>
      </c>
      <c r="AK31" s="11">
        <f>'Физ. лица в абс.вел.'!AX32*100/'Физ. лица в абс.вел.'!AL32-100</f>
        <v>11.528193775231145</v>
      </c>
      <c r="AL31" s="11">
        <f>'Физ. лица в абс.вел.'!AY32*100/'Физ. лица в абс.вел.'!AM32-100</f>
        <v>11.246058057734288</v>
      </c>
      <c r="AM31" s="11">
        <f>'Физ. лица в абс.вел.'!AZ32*100/'Физ. лица в абс.вел.'!AN32-100</f>
        <v>12.652317139476125</v>
      </c>
      <c r="AN31" s="11">
        <f>'Физ. лица в абс.вел.'!BA32*100/'Физ. лица в абс.вел.'!AO32-100</f>
        <v>12.766795926731618</v>
      </c>
      <c r="AO31" s="11">
        <f>'Физ. лица в абс.вел.'!BB32*100/'Физ. лица в абс.вел.'!AP32-100</f>
        <v>15.473056551111668</v>
      </c>
      <c r="AP31" s="11">
        <f>'Физ. лица в абс.вел.'!BC32*100/'Физ. лица в абс.вел.'!AQ32-100</f>
        <v>15.417812766764683</v>
      </c>
      <c r="AQ31" s="11">
        <f>'Физ. лица в абс.вел.'!BD32*100/'Физ. лица в абс.вел.'!AR32-100</f>
        <v>16.657256673253656</v>
      </c>
      <c r="AR31" s="11">
        <f>'Физ. лица в абс.вел.'!BE32*100/'Физ. лица в абс.вел.'!AS32-100</f>
        <v>16.844679731277665</v>
      </c>
      <c r="AS31" s="11">
        <f>'Физ. лица в абс.вел.'!BF32*100/'Физ. лица в абс.вел.'!AT32-100</f>
        <v>16.869175954686639</v>
      </c>
      <c r="AT31" s="11">
        <f>'Физ. лица в абс.вел.'!BG32*100/'Физ. лица в абс.вел.'!AU32-100</f>
        <v>16.02751427415366</v>
      </c>
      <c r="AU31" s="11">
        <f>'Физ. лица в абс.вел.'!BH32*100/'Физ. лица в абс.вел.'!AV32-100</f>
        <v>15.397389924166717</v>
      </c>
      <c r="AV31" s="11">
        <f>'Физ. лица в абс.вел.'!BI32*100/'Физ. лица в абс.вел.'!AW32-100</f>
        <v>15.250483956121315</v>
      </c>
      <c r="AW31" s="11">
        <f>'Физ. лица в абс.вел.'!BJ32*100/'Физ. лица в абс.вел.'!AX32-100</f>
        <v>15.751525235718248</v>
      </c>
      <c r="AX31" s="11">
        <f>'Физ. лица в абс.вел.'!BK32*100/'Физ. лица в абс.вел.'!AY32-100</f>
        <v>16.115948770879072</v>
      </c>
      <c r="AY31" s="11">
        <f>'Физ. лица в абс.вел.'!BL32*100/'Физ. лица в абс.вел.'!AZ32-100</f>
        <v>15.207392896686827</v>
      </c>
      <c r="AZ31" s="11">
        <f>'Физ. лица в абс.вел.'!BM32*100/'Физ. лица в абс.вел.'!BA32-100</f>
        <v>13.038008303395443</v>
      </c>
      <c r="BA31" s="11">
        <f>'Физ. лица в абс.вел.'!BN32*100/'Физ. лица в абс.вел.'!BB32-100</f>
        <v>9.8441255235871665</v>
      </c>
      <c r="BB31" s="11">
        <f>'Физ. лица в абс.вел.'!BO32*100/'Физ. лица в абс.вел.'!BC32-100</f>
        <v>8.8438728410787348</v>
      </c>
      <c r="BC31" s="11">
        <f>'Физ. лица в абс.вел.'!BP32*100/'Физ. лица в абс.вел.'!BD32-100</f>
        <v>6.9558904588413952</v>
      </c>
      <c r="BD31" s="11">
        <f>'Физ. лица в абс.вел.'!BQ32*100/'Физ. лица в абс.вел.'!BE32-100</f>
        <v>5.8542207620157853</v>
      </c>
      <c r="BE31" s="11">
        <f>'Физ. лица в абс.вел.'!BR32*100/'Физ. лица в абс.вел.'!BF32-100</f>
        <v>4.88567520031269</v>
      </c>
      <c r="BF31" s="11">
        <f>'Физ. лица в абс.вел.'!BS32*100/'Физ. лица в абс.вел.'!BG32-100</f>
        <v>5.2748501756561268</v>
      </c>
      <c r="BG31" s="11">
        <f>'Физ. лица в абс.вел.'!BT32*100/'Физ. лица в абс.вел.'!BH32-100</f>
        <v>4.6089581131162305</v>
      </c>
      <c r="BH31" s="11">
        <f>'Физ. лица в абс.вел.'!BU32*100/'Физ. лица в абс.вел.'!BI32-100</f>
        <v>5.7426800870373</v>
      </c>
      <c r="BI31" s="11">
        <f>'Физ. лица в абс.вел.'!BV32*100/'Физ. лица в абс.вел.'!BJ32-100</f>
        <v>5.9503694550223116</v>
      </c>
      <c r="BJ31" s="11">
        <f>'Физ. лица в абс.вел.'!BW32*100/'Физ. лица в абс.вел.'!BK32-100</f>
        <v>5.6062597809076635</v>
      </c>
      <c r="BK31" s="11">
        <f>'Физ. лица в абс.вел.'!BX32*100/'Физ. лица в абс.вел.'!BL32-100</f>
        <v>4.9939008612723228</v>
      </c>
      <c r="BL31" s="11">
        <f>'Физ. лица в абс.вел.'!BY32*100/'Физ. лица в абс.вел.'!BM32-100</f>
        <v>6.9029481598733611</v>
      </c>
      <c r="BM31" s="11">
        <f>'Физ. лица в абс.вел.'!BZ32*100/'Физ. лица в абс.вел.'!BN32-100</f>
        <v>9.9546153557630959</v>
      </c>
      <c r="BN31" s="11">
        <f>'Физ. лица в абс.вел.'!CA32*100/'Физ. лица в абс.вел.'!BO32-100</f>
        <v>12.523279810741428</v>
      </c>
      <c r="BO31" s="11">
        <f>'Физ. лица в абс.вел.'!CB32*100/'Физ. лица в абс.вел.'!BP32-100</f>
        <v>14.53171939615622</v>
      </c>
      <c r="BP31" s="11">
        <f>'Физ. лица в абс.вел.'!CC32*100/'Физ. лица в абс.вел.'!BQ32-100</f>
        <v>15.61518340988448</v>
      </c>
      <c r="BQ31" s="11">
        <f>'Физ. лица в абс.вел.'!CD32*100/'Физ. лица в абс.вел.'!BR32-100</f>
        <v>18.222470653996652</v>
      </c>
      <c r="BR31" s="11">
        <f>'Физ. лица в абс.вел.'!CE32*100/'Физ. лица в абс.вел.'!BS32-100</f>
        <v>19.717082985719188</v>
      </c>
      <c r="BS31" s="11">
        <f>'Физ. лица в абс.вел.'!CF32*100/'Физ. лица в абс.вел.'!BT32-100</f>
        <v>21.137083028974928</v>
      </c>
      <c r="BT31" s="11">
        <f>'Физ. лица в абс.вел.'!CG32*100/'Физ. лица в абс.вел.'!BU32-100</f>
        <v>21.20818291215403</v>
      </c>
      <c r="BU31" s="11">
        <f>'Физ. лица в абс.вел.'!CH32*100/'Физ. лица в абс.вел.'!BV32-100</f>
        <v>20.07497768521273</v>
      </c>
      <c r="BV31" s="11">
        <f>'Физ. лица в абс.вел.'!CI32*100/'Физ. лица в абс.вел.'!BW32-100</f>
        <v>20.314630185055663</v>
      </c>
      <c r="BW31" s="11">
        <f>'Физ. лица в абс.вел.'!CJ32*100/'Физ. лица в абс.вел.'!BX32-100</f>
        <v>19.830540299488334</v>
      </c>
      <c r="BX31" s="11">
        <f>'Физ. лица в абс.вел.'!CK32*100/'Физ. лица в абс.вел.'!BY32-100</f>
        <v>20.022904472156029</v>
      </c>
      <c r="BY31" s="11">
        <f>'Физ. лица в абс.вел.'!CL32*100/'Физ. лица в абс.вел.'!BZ32-100</f>
        <v>19.727102166126556</v>
      </c>
      <c r="BZ31" s="11">
        <f>'Физ. лица в абс.вел.'!CM32*100/'Физ. лица в абс.вел.'!CA32-100</f>
        <v>19.879221650637447</v>
      </c>
      <c r="CA31" s="11">
        <f>'Физ. лица в абс.вел.'!CN32*100/'Физ. лица в абс.вел.'!CB32-100</f>
        <v>20.290173182027701</v>
      </c>
      <c r="CB31" s="11">
        <f>'Физ. лица в абс.вел.'!CO32*100/'Физ. лица в абс.вел.'!CC32-100</f>
        <v>18.342714873349209</v>
      </c>
      <c r="CC31" s="11">
        <f>'Физ. лица в абс.вел.'!CP32*100/'Физ. лица в абс.вел.'!CD32-100</f>
        <v>15.801418439716315</v>
      </c>
      <c r="CD31" s="11">
        <f>'Физ. лица в абс.вел.'!CQ32*100/'Физ. лица в абс.вел.'!CE32-100</f>
        <v>13.351233359636808</v>
      </c>
      <c r="CE31" s="11">
        <f>'Физ. лица в абс.вел.'!CR32*100/'Физ. лица в абс.вел.'!CF32-100</f>
        <v>10.67817732306888</v>
      </c>
      <c r="CF31" s="11">
        <f>'Физ. лица в абс.вел.'!CS32*100/'Физ. лица в абс.вел.'!CG32-100</f>
        <v>4.5411222747309523</v>
      </c>
      <c r="CG31" s="11">
        <f>'Физ. лица в абс.вел.'!CT32*100/'Физ. лица в абс.вел.'!CH32-100</f>
        <v>2.4709345544289505</v>
      </c>
      <c r="CH31" s="11">
        <f>'Физ. лица в абс.вел.'!CU32*100/'Физ. лица в абс.вел.'!CI32-100</f>
        <v>0.25914138478061943</v>
      </c>
      <c r="CI31" s="11">
        <f>'Физ. лица в абс.вел.'!CV32*100/'Физ. лица в абс.вел.'!CJ32-100</f>
        <v>-0.93232788169621017</v>
      </c>
      <c r="CJ31" s="11">
        <f>'Физ. лица в абс.вел.'!CW32*100/'Физ. лица в абс.вел.'!CK32-100</f>
        <v>-2.6177051708351371</v>
      </c>
      <c r="CK31" s="11">
        <f>'Физ. лица в абс.вел.'!CX32*100/'Физ. лица в абс.вел.'!CL32-100</f>
        <v>-4.1749767318175799</v>
      </c>
      <c r="CL31" s="11">
        <f>'Физ. лица в абс.вел.'!CY32*100/'Физ. лица в абс.вел.'!CM32-100</f>
        <v>-5.7884622560543306</v>
      </c>
      <c r="CM31" s="11">
        <f>'Физ. лица в абс.вел.'!CZ32*100/'Физ. лица в абс.вел.'!CN32-100</f>
        <v>-8.163786654015297</v>
      </c>
      <c r="CN31" s="11">
        <f>'Физ. лица в абс.вел.'!DA32*100/'Физ. лица в абс.вел.'!CO32-100</f>
        <v>-8.3329522067230783</v>
      </c>
      <c r="CO31" s="11">
        <f>'Физ. лица в абс.вел.'!DB32*100/'Физ. лица в абс.вел.'!CP32-100</f>
        <v>-8.1332680058794722</v>
      </c>
      <c r="CP31" s="11">
        <f>'Физ. лица в абс.вел.'!DC32*100/'Физ. лица в абс.вел.'!CQ32-100</f>
        <v>-7.7788928368005656</v>
      </c>
      <c r="CQ31" s="11">
        <f>'Физ. лица в абс.вел.'!DD32*100/'Физ. лица в абс.вел.'!CR32-100</f>
        <v>-6.6350667865282844</v>
      </c>
      <c r="CR31" s="11">
        <f>'Физ. лица в абс.вел.'!DE32*100/'Физ. лица в абс.вел.'!CS32-100</f>
        <v>-1.6733461224334718</v>
      </c>
      <c r="CS31" s="11">
        <f>'Физ. лица в абс.вел.'!DF32*100/'Физ. лица в абс.вел.'!CT32-100</f>
        <v>0.50490395217920536</v>
      </c>
    </row>
    <row r="32" spans="1:97" x14ac:dyDescent="0.25">
      <c r="A32" s="8" t="s">
        <v>29</v>
      </c>
      <c r="B32" s="11">
        <f>'Физ. лица в абс.вел.'!O33*100/'Физ. лица в абс.вел.'!C33-100</f>
        <v>13.346924176965516</v>
      </c>
      <c r="C32" s="11">
        <f>'Физ. лица в абс.вел.'!P33*100/'Физ. лица в абс.вел.'!D33-100</f>
        <v>14.009232569909315</v>
      </c>
      <c r="D32" s="11">
        <f>'Физ. лица в абс.вел.'!Q33*100/'Физ. лица в абс.вел.'!E33-100</f>
        <v>15.162847424015297</v>
      </c>
      <c r="E32" s="11">
        <f>'Физ. лица в абс.вел.'!R33*100/'Физ. лица в абс.вел.'!F33-100</f>
        <v>15.943283779552388</v>
      </c>
      <c r="F32" s="11">
        <f>'Физ. лица в абс.вел.'!S33*100/'Физ. лица в абс.вел.'!G33-100</f>
        <v>17.22241606432587</v>
      </c>
      <c r="G32" s="11">
        <f>'Физ. лица в абс.вел.'!T33*100/'Физ. лица в абс.вел.'!H33-100</f>
        <v>17.995379239419577</v>
      </c>
      <c r="H32" s="11">
        <f>'Физ. лица в абс.вел.'!U33*100/'Физ. лица в абс.вел.'!I33-100</f>
        <v>18.449379344384681</v>
      </c>
      <c r="I32" s="11">
        <f>'Физ. лица в абс.вел.'!V33*100/'Физ. лица в абс.вел.'!J33-100</f>
        <v>19.546563724453293</v>
      </c>
      <c r="J32" s="11">
        <f>'Физ. лица в абс.вел.'!W33*100/'Физ. лица в абс.вел.'!K33-100</f>
        <v>20.003929036088451</v>
      </c>
      <c r="K32" s="11">
        <f>'Физ. лица в абс.вел.'!X33*100/'Физ. лица в абс.вел.'!L33-100</f>
        <v>21.267602531691139</v>
      </c>
      <c r="L32" s="11">
        <f>'Физ. лица в абс.вел.'!Y33*100/'Физ. лица в абс.вел.'!M33-100</f>
        <v>22.121546113623708</v>
      </c>
      <c r="M32" s="11">
        <f>'Физ. лица в абс.вел.'!Z33*100/'Физ. лица в абс.вел.'!N33-100</f>
        <v>20.905567606384281</v>
      </c>
      <c r="N32" s="11">
        <f>'Физ. лица в абс.вел.'!AA33*100/'Физ. лица в абс.вел.'!O33-100</f>
        <v>20.688910675715903</v>
      </c>
      <c r="O32" s="11">
        <f>'Физ. лица в абс.вел.'!AB33*100/'Физ. лица в абс.вел.'!P33-100</f>
        <v>20.882654444677442</v>
      </c>
      <c r="P32" s="11">
        <f>'Физ. лица в абс.вел.'!AC33*100/'Физ. лица в абс.вел.'!Q33-100</f>
        <v>21.100750798249777</v>
      </c>
      <c r="Q32" s="11">
        <f>'Физ. лица в абс.вел.'!AD33*100/'Физ. лица в абс.вел.'!R33-100</f>
        <v>21.493068635855323</v>
      </c>
      <c r="R32" s="11">
        <f>'Физ. лица в абс.вел.'!AE33*100/'Физ. лица в абс.вел.'!S33-100</f>
        <v>20.991355655655298</v>
      </c>
      <c r="S32" s="11">
        <f>'Физ. лица в абс.вел.'!AF33*100/'Физ. лица в абс.вел.'!T33-100</f>
        <v>20.457264768579563</v>
      </c>
      <c r="T32" s="11">
        <f>'Физ. лица в абс.вел.'!AG33*100/'Физ. лица в абс.вел.'!U33-100</f>
        <v>19.717500762991932</v>
      </c>
      <c r="U32" s="11">
        <f>'Физ. лица в абс.вел.'!AH33*100/'Физ. лица в абс.вел.'!V33-100</f>
        <v>19.173455467430628</v>
      </c>
      <c r="V32" s="11">
        <f>'Физ. лица в абс.вел.'!AI33*100/'Физ. лица в абс.вел.'!W33-100</f>
        <v>18.664529597646393</v>
      </c>
      <c r="W32" s="11">
        <f>'Физ. лица в абс.вел.'!AJ33*100/'Физ. лица в абс.вел.'!X33-100</f>
        <v>17.201879032732464</v>
      </c>
      <c r="X32" s="11">
        <f>'Физ. лица в абс.вел.'!AK33*100/'Физ. лица в абс.вел.'!Y33-100</f>
        <v>16.014282219176735</v>
      </c>
      <c r="Y32" s="11">
        <f>'Физ. лица в абс.вел.'!AL33*100/'Физ. лица в абс.вел.'!Z33-100</f>
        <v>16.013867867390829</v>
      </c>
      <c r="Z32" s="11">
        <f>'Физ. лица в абс.вел.'!AM33*100/'Физ. лица в абс.вел.'!AA33-100</f>
        <v>16.190419017889297</v>
      </c>
      <c r="AA32" s="11">
        <f>'Физ. лица в абс.вел.'!AN33*100/'Физ. лица в абс.вел.'!AB33-100</f>
        <v>15.975769093716593</v>
      </c>
      <c r="AB32" s="11">
        <f>'Физ. лица в абс.вел.'!AO33*100/'Физ. лица в абс.вел.'!AC33-100</f>
        <v>15.574504536074443</v>
      </c>
      <c r="AC32" s="11">
        <f>'Физ. лица в абс.вел.'!AP33*100/'Физ. лица в абс.вел.'!AD33-100</f>
        <v>12.609914738588898</v>
      </c>
      <c r="AD32" s="11">
        <f>'Физ. лица в абс.вел.'!AQ33*100/'Физ. лица в абс.вел.'!AE33-100</f>
        <v>10.8085762068512</v>
      </c>
      <c r="AE32" s="11">
        <f>'Физ. лица в абс.вел.'!AR33*100/'Физ. лица в абс.вел.'!AF33-100</f>
        <v>10.47442205923312</v>
      </c>
      <c r="AF32" s="11">
        <f>'Физ. лица в абс.вел.'!AS33*100/'Физ. лица в абс.вел.'!AG33-100</f>
        <v>10.734702130397224</v>
      </c>
      <c r="AG32" s="11">
        <f>'Физ. лица в абс.вел.'!AT33*100/'Физ. лица в абс.вел.'!AH33-100</f>
        <v>10.994063133507098</v>
      </c>
      <c r="AH32" s="11">
        <f>'Физ. лица в абс.вел.'!AU33*100/'Физ. лица в абс.вел.'!AI33-100</f>
        <v>11.839588063864397</v>
      </c>
      <c r="AI32" s="11">
        <f>'Физ. лица в абс.вел.'!AV33*100/'Физ. лица в абс.вел.'!AJ33-100</f>
        <v>12.877231510342867</v>
      </c>
      <c r="AJ32" s="11">
        <f>'Физ. лица в абс.вел.'!AW33*100/'Физ. лица в абс.вел.'!AK33-100</f>
        <v>12.228993730517317</v>
      </c>
      <c r="AK32" s="11">
        <f>'Физ. лица в абс.вел.'!AX33*100/'Физ. лица в абс.вел.'!AL33-100</f>
        <v>12.444382647385979</v>
      </c>
      <c r="AL32" s="11">
        <f>'Физ. лица в абс.вел.'!AY33*100/'Физ. лица в абс.вел.'!AM33-100</f>
        <v>12.177731852234558</v>
      </c>
      <c r="AM32" s="11">
        <f>'Физ. лица в абс.вел.'!AZ33*100/'Физ. лица в абс.вел.'!AN33-100</f>
        <v>12.440256725385765</v>
      </c>
      <c r="AN32" s="11">
        <f>'Физ. лица в абс.вел.'!BA33*100/'Физ. лица в абс.вел.'!AO33-100</f>
        <v>12.717717211872113</v>
      </c>
      <c r="AO32" s="11">
        <f>'Физ. лица в абс.вел.'!BB33*100/'Физ. лица в абс.вел.'!AP33-100</f>
        <v>14.898878688302446</v>
      </c>
      <c r="AP32" s="11">
        <f>'Физ. лица в абс.вел.'!BC33*100/'Физ. лица в абс.вел.'!AQ33-100</f>
        <v>17.0191117366752</v>
      </c>
      <c r="AQ32" s="11">
        <f>'Физ. лица в абс.вел.'!BD33*100/'Физ. лица в абс.вел.'!AR33-100</f>
        <v>18.572677154766708</v>
      </c>
      <c r="AR32" s="11">
        <f>'Физ. лица в абс.вел.'!BE33*100/'Физ. лица в абс.вел.'!AS33-100</f>
        <v>18.896801288116464</v>
      </c>
      <c r="AS32" s="11">
        <f>'Физ. лица в абс.вел.'!BF33*100/'Физ. лица в абс.вел.'!AT33-100</f>
        <v>18.986660578585173</v>
      </c>
      <c r="AT32" s="11">
        <f>'Физ. лица в абс.вел.'!BG33*100/'Физ. лица в абс.вел.'!AU33-100</f>
        <v>18.211756430546899</v>
      </c>
      <c r="AU32" s="11">
        <f>'Физ. лица в абс.вел.'!BH33*100/'Физ. лица в абс.вел.'!AV33-100</f>
        <v>17.812818702439785</v>
      </c>
      <c r="AV32" s="11">
        <f>'Физ. лица в абс.вел.'!BI33*100/'Физ. лица в абс.вел.'!AW33-100</f>
        <v>18.444253725520795</v>
      </c>
      <c r="AW32" s="11">
        <f>'Физ. лица в абс.вел.'!BJ33*100/'Физ. лица в абс.вел.'!AX33-100</f>
        <v>18.554470137257326</v>
      </c>
      <c r="AX32" s="11">
        <f>'Физ. лица в абс.вел.'!BK33*100/'Физ. лица в абс.вел.'!AY33-100</f>
        <v>18.906595431098012</v>
      </c>
      <c r="AY32" s="11">
        <f>'Физ. лица в абс.вел.'!BL33*100/'Физ. лица в абс.вел.'!AZ33-100</f>
        <v>19.033883896040805</v>
      </c>
      <c r="AZ32" s="11">
        <f>'Физ. лица в абс.вел.'!BM33*100/'Физ. лица в абс.вел.'!BA33-100</f>
        <v>16.895809671827365</v>
      </c>
      <c r="BA32" s="11">
        <f>'Физ. лица в абс.вел.'!BN33*100/'Физ. лица в абс.вел.'!BB33-100</f>
        <v>14.1507208774361</v>
      </c>
      <c r="BB32" s="11">
        <f>'Физ. лица в абс.вел.'!BO33*100/'Физ. лица в абс.вел.'!BC33-100</f>
        <v>11.548438518947904</v>
      </c>
      <c r="BC32" s="11">
        <f>'Физ. лица в абс.вел.'!BP33*100/'Физ. лица в абс.вел.'!BD33-100</f>
        <v>9.1316304255379492</v>
      </c>
      <c r="BD32" s="11">
        <f>'Физ. лица в абс.вел.'!BQ33*100/'Физ. лица в абс.вел.'!BE33-100</f>
        <v>7.8936713809038537</v>
      </c>
      <c r="BE32" s="11">
        <f>'Физ. лица в абс.вел.'!BR33*100/'Физ. лица в абс.вел.'!BF33-100</f>
        <v>6.605906941684367</v>
      </c>
      <c r="BF32" s="11">
        <f>'Физ. лица в абс.вел.'!BS33*100/'Физ. лица в абс.вел.'!BG33-100</f>
        <v>6.7212117114071219</v>
      </c>
      <c r="BG32" s="11">
        <f>'Физ. лица в абс.вел.'!BT33*100/'Физ. лица в абс.вел.'!BH33-100</f>
        <v>5.8850948220754304</v>
      </c>
      <c r="BH32" s="11">
        <f>'Физ. лица в абс.вел.'!BU33*100/'Физ. лица в абс.вел.'!BI33-100</f>
        <v>5.9640339898557357</v>
      </c>
      <c r="BI32" s="11">
        <f>'Физ. лица в абс.вел.'!BV33*100/'Физ. лица в абс.вел.'!BJ33-100</f>
        <v>6.0026075619295938</v>
      </c>
      <c r="BJ32" s="11">
        <f>'Физ. лица в абс.вел.'!BW33*100/'Физ. лица в абс.вел.'!BK33-100</f>
        <v>5.6435681915017284</v>
      </c>
      <c r="BK32" s="11">
        <f>'Физ. лица в абс.вел.'!BX33*100/'Физ. лица в абс.вел.'!BL33-100</f>
        <v>5.1983165412574976</v>
      </c>
      <c r="BL32" s="11">
        <f>'Физ. лица в абс.вел.'!BY33*100/'Физ. лица в абс.вел.'!BM33-100</f>
        <v>7.0453325151491839</v>
      </c>
      <c r="BM32" s="11">
        <f>'Физ. лица в абс.вел.'!BZ33*100/'Физ. лица в абс.вел.'!BN33-100</f>
        <v>9.9324577376570744</v>
      </c>
      <c r="BN32" s="11">
        <f>'Физ. лица в абс.вел.'!CA33*100/'Физ. лица в абс.вел.'!BO33-100</f>
        <v>12.378205627874351</v>
      </c>
      <c r="BO32" s="11">
        <f>'Физ. лица в абс.вел.'!CB33*100/'Физ. лица в абс.вел.'!BP33-100</f>
        <v>14.438613809944414</v>
      </c>
      <c r="BP32" s="11">
        <f>'Физ. лица в абс.вел.'!CC33*100/'Физ. лица в абс.вел.'!BQ33-100</f>
        <v>15.460462468135759</v>
      </c>
      <c r="BQ32" s="11">
        <f>'Физ. лица в абс.вел.'!CD33*100/'Физ. лица в абс.вел.'!BR33-100</f>
        <v>17.778491997171685</v>
      </c>
      <c r="BR32" s="11">
        <f>'Физ. лица в абс.вел.'!CE33*100/'Физ. лица в абс.вел.'!BS33-100</f>
        <v>19.234619527339547</v>
      </c>
      <c r="BS32" s="11">
        <f>'Физ. лица в абс.вел.'!CF33*100/'Физ. лица в абс.вел.'!BT33-100</f>
        <v>20.542845284063034</v>
      </c>
      <c r="BT32" s="11">
        <f>'Физ. лица в абс.вел.'!CG33*100/'Физ. лица в абс.вел.'!BU33-100</f>
        <v>20.522926198527955</v>
      </c>
      <c r="BU32" s="11">
        <f>'Физ. лица в абс.вел.'!CH33*100/'Физ. лица в абс.вел.'!BV33-100</f>
        <v>19.044573452720655</v>
      </c>
      <c r="BV32" s="11">
        <f>'Физ. лица в абс.вел.'!CI33*100/'Физ. лица в абс.вел.'!BW33-100</f>
        <v>19.301654811664349</v>
      </c>
      <c r="BW32" s="11">
        <f>'Физ. лица в абс.вел.'!CJ33*100/'Физ. лица в абс.вел.'!BX33-100</f>
        <v>19.205683388696258</v>
      </c>
      <c r="BX32" s="11">
        <f>'Физ. лица в абс.вел.'!CK33*100/'Физ. лица в абс.вел.'!BY33-100</f>
        <v>19.128658951667802</v>
      </c>
      <c r="BY32" s="11">
        <f>'Физ. лица в абс.вел.'!CL33*100/'Физ. лица в абс.вел.'!BZ33-100</f>
        <v>18.790235421267795</v>
      </c>
      <c r="BZ32" s="11">
        <f>'Физ. лица в абс.вел.'!CM33*100/'Физ. лица в абс.вел.'!CA33-100</f>
        <v>18.947538785230392</v>
      </c>
      <c r="CA32" s="11">
        <f>'Физ. лица в абс.вел.'!CN33*100/'Физ. лица в абс.вел.'!CB33-100</f>
        <v>19.138745119404334</v>
      </c>
      <c r="CB32" s="11">
        <f>'Физ. лица в абс.вел.'!CO33*100/'Физ. лица в абс.вел.'!CC33-100</f>
        <v>17.340774860191189</v>
      </c>
      <c r="CC32" s="11">
        <f>'Физ. лица в абс.вел.'!CP33*100/'Физ. лица в абс.вел.'!CD33-100</f>
        <v>15.285873338136099</v>
      </c>
      <c r="CD32" s="11">
        <f>'Физ. лица в абс.вел.'!CQ33*100/'Физ. лица в абс.вел.'!CE33-100</f>
        <v>12.550215741705102</v>
      </c>
      <c r="CE32" s="11">
        <f>'Физ. лица в абс.вел.'!CR33*100/'Физ. лица в абс.вел.'!CF33-100</f>
        <v>10.266068447412351</v>
      </c>
      <c r="CF32" s="11">
        <f>'Физ. лица в абс.вел.'!CS33*100/'Физ. лица в абс.вел.'!CG33-100</f>
        <v>4.7988941499293389</v>
      </c>
      <c r="CG32" s="11">
        <f>'Физ. лица в абс.вел.'!CT33*100/'Физ. лица в абс.вел.'!CH33-100</f>
        <v>3.1016241682853263</v>
      </c>
      <c r="CH32" s="11">
        <f>'Физ. лица в абс.вел.'!CU33*100/'Физ. лица в абс.вел.'!CI33-100</f>
        <v>2.0150591609896082</v>
      </c>
      <c r="CI32" s="11">
        <f>'Физ. лица в абс.вел.'!CV33*100/'Физ. лица в абс.вел.'!CJ33-100</f>
        <v>0.85631763078674794</v>
      </c>
      <c r="CJ32" s="11">
        <f>'Физ. лица в абс.вел.'!CW33*100/'Физ. лица в абс.вел.'!CK33-100</f>
        <v>-0.78095238095238528</v>
      </c>
      <c r="CK32" s="11">
        <f>'Физ. лица в абс.вел.'!CX33*100/'Физ. лица в абс.вел.'!CL33-100</f>
        <v>-2.2557580672277169</v>
      </c>
      <c r="CL32" s="11">
        <f>'Физ. лица в абс.вел.'!CY33*100/'Физ. лица в абс.вел.'!CM33-100</f>
        <v>-3.796213505423168</v>
      </c>
      <c r="CM32" s="11">
        <f>'Физ. лица в абс.вел.'!CZ33*100/'Физ. лица в абс.вел.'!CN33-100</f>
        <v>-6.1610426233256419</v>
      </c>
      <c r="CN32" s="11">
        <f>'Физ. лица в абс.вел.'!DA33*100/'Физ. лица в абс.вел.'!CO33-100</f>
        <v>-6.3179308895723096</v>
      </c>
      <c r="CO32" s="11">
        <f>'Физ. лица в абс.вел.'!DB33*100/'Физ. лица в абс.вел.'!CP33-100</f>
        <v>-6.3161582306046284</v>
      </c>
      <c r="CP32" s="11">
        <f>'Физ. лица в абс.вел.'!DC33*100/'Физ. лица в абс.вел.'!CQ33-100</f>
        <v>-6.2415606734464575</v>
      </c>
      <c r="CQ32" s="11">
        <f>'Физ. лица в абс.вел.'!DD33*100/'Физ. лица в абс.вел.'!CR33-100</f>
        <v>-5.2044398603317603</v>
      </c>
      <c r="CR32" s="11">
        <f>'Физ. лица в абс.вел.'!DE33*100/'Физ. лица в абс.вел.'!CS33-100</f>
        <v>-1.0099319821637778</v>
      </c>
      <c r="CS32" s="11">
        <f>'Физ. лица в абс.вел.'!DF33*100/'Физ. лица в абс.вел.'!CT33-100</f>
        <v>1.1333800982062314</v>
      </c>
    </row>
    <row r="33" spans="1:97" x14ac:dyDescent="0.25">
      <c r="A33" s="8" t="s">
        <v>30</v>
      </c>
      <c r="B33" s="11">
        <f>'Физ. лица в абс.вел.'!O34*100/'Физ. лица в абс.вел.'!C34-100</f>
        <v>20.840376823444032</v>
      </c>
      <c r="C33" s="11">
        <f>'Физ. лица в абс.вел.'!P34*100/'Физ. лица в абс.вел.'!D34-100</f>
        <v>22.004457682492642</v>
      </c>
      <c r="D33" s="11">
        <f>'Физ. лица в абс.вел.'!Q34*100/'Физ. лица в абс.вел.'!E34-100</f>
        <v>22.815716323729205</v>
      </c>
      <c r="E33" s="11">
        <f>'Физ. лица в абс.вел.'!R34*100/'Физ. лица в абс.вел.'!F34-100</f>
        <v>23.898329235053282</v>
      </c>
      <c r="F33" s="11">
        <f>'Физ. лица в абс.вел.'!S34*100/'Физ. лица в абс.вел.'!G34-100</f>
        <v>24.977822488757553</v>
      </c>
      <c r="G33" s="11">
        <f>'Физ. лица в абс.вел.'!T34*100/'Физ. лица в абс.вел.'!H34-100</f>
        <v>25.026364453309029</v>
      </c>
      <c r="H33" s="11">
        <f>'Физ. лица в абс.вел.'!U34*100/'Физ. лица в абс.вел.'!I34-100</f>
        <v>25.962653206843868</v>
      </c>
      <c r="I33" s="11">
        <f>'Физ. лица в абс.вел.'!V34*100/'Физ. лица в абс.вел.'!J34-100</f>
        <v>27.142302776793642</v>
      </c>
      <c r="J33" s="11">
        <f>'Физ. лица в абс.вел.'!W34*100/'Физ. лица в абс.вел.'!K34-100</f>
        <v>27.788257055640585</v>
      </c>
      <c r="K33" s="11">
        <f>'Физ. лица в абс.вел.'!X34*100/'Физ. лица в абс.вел.'!L34-100</f>
        <v>27.954996713960568</v>
      </c>
      <c r="L33" s="11">
        <f>'Физ. лица в абс.вел.'!Y34*100/'Физ. лица в абс.вел.'!M34-100</f>
        <v>28.957788757009666</v>
      </c>
      <c r="M33" s="11">
        <f>'Физ. лица в абс.вел.'!Z34*100/'Физ. лица в абс.вел.'!N34-100</f>
        <v>27.821755926542053</v>
      </c>
      <c r="N33" s="11">
        <f>'Физ. лица в абс.вел.'!AA34*100/'Физ. лица в абс.вел.'!O34-100</f>
        <v>28.755193566397253</v>
      </c>
      <c r="O33" s="11">
        <f>'Физ. лица в абс.вел.'!AB34*100/'Физ. лица в абс.вел.'!P34-100</f>
        <v>29.208525859172425</v>
      </c>
      <c r="P33" s="11">
        <f>'Физ. лица в абс.вел.'!AC34*100/'Физ. лица в абс.вел.'!Q34-100</f>
        <v>29.033802257509393</v>
      </c>
      <c r="Q33" s="11">
        <f>'Физ. лица в абс.вел.'!AD34*100/'Физ. лица в абс.вел.'!R34-100</f>
        <v>28.727099745913279</v>
      </c>
      <c r="R33" s="11">
        <f>'Физ. лица в абс.вел.'!AE34*100/'Физ. лица в абс.вел.'!S34-100</f>
        <v>27.970696048049007</v>
      </c>
      <c r="S33" s="11">
        <f>'Физ. лица в абс.вел.'!AF34*100/'Физ. лица в абс.вел.'!T34-100</f>
        <v>27.606113704090546</v>
      </c>
      <c r="T33" s="11">
        <f>'Физ. лица в абс.вел.'!AG34*100/'Физ. лица в абс.вел.'!U34-100</f>
        <v>26.650215157094706</v>
      </c>
      <c r="U33" s="11">
        <f>'Физ. лица в абс.вел.'!AH34*100/'Физ. лица в абс.вел.'!V34-100</f>
        <v>26.064595189596304</v>
      </c>
      <c r="V33" s="11">
        <f>'Физ. лица в абс.вел.'!AI34*100/'Физ. лица в абс.вел.'!W34-100</f>
        <v>25.220046655112597</v>
      </c>
      <c r="W33" s="11">
        <f>'Физ. лица в абс.вел.'!AJ34*100/'Физ. лица в абс.вел.'!X34-100</f>
        <v>24.134562794039823</v>
      </c>
      <c r="X33" s="11">
        <f>'Физ. лица в абс.вел.'!AK34*100/'Физ. лица в абс.вел.'!Y34-100</f>
        <v>22.507988816063715</v>
      </c>
      <c r="Y33" s="11">
        <f>'Физ. лица в абс.вел.'!AL34*100/'Физ. лица в абс.вел.'!Z34-100</f>
        <v>23.427900170832316</v>
      </c>
      <c r="Z33" s="11">
        <f>'Физ. лица в абс.вел.'!AM34*100/'Физ. лица в абс.вел.'!AA34-100</f>
        <v>22.662413521058383</v>
      </c>
      <c r="AA33" s="11">
        <f>'Физ. лица в абс.вел.'!AN34*100/'Физ. лица в абс.вел.'!AB34-100</f>
        <v>22.405558183508944</v>
      </c>
      <c r="AB33" s="11">
        <f>'Физ. лица в абс.вел.'!AO34*100/'Физ. лица в абс.вел.'!AC34-100</f>
        <v>22.126588805903893</v>
      </c>
      <c r="AC33" s="11">
        <f>'Физ. лица в абс.вел.'!AP34*100/'Физ. лица в абс.вел.'!AD34-100</f>
        <v>17.777796257005932</v>
      </c>
      <c r="AD33" s="11">
        <f>'Физ. лица в абс.вел.'!AQ34*100/'Физ. лица в абс.вел.'!AE34-100</f>
        <v>15.842687851195251</v>
      </c>
      <c r="AE33" s="11">
        <f>'Физ. лица в абс.вел.'!AR34*100/'Физ. лица в абс.вел.'!AF34-100</f>
        <v>15.125277844329219</v>
      </c>
      <c r="AF33" s="11">
        <f>'Физ. лица в абс.вел.'!AS34*100/'Физ. лица в абс.вел.'!AG34-100</f>
        <v>15.259233335403067</v>
      </c>
      <c r="AG33" s="11">
        <f>'Физ. лица в абс.вел.'!AT34*100/'Физ. лица в абс.вел.'!AH34-100</f>
        <v>14.99962435754091</v>
      </c>
      <c r="AH33" s="11">
        <f>'Физ. лица в абс.вел.'!AU34*100/'Физ. лица в абс.вел.'!AI34-100</f>
        <v>15.429313652494798</v>
      </c>
      <c r="AI33" s="11">
        <f>'Физ. лица в абс.вел.'!AV34*100/'Физ. лица в абс.вел.'!AJ34-100</f>
        <v>16.544387814936627</v>
      </c>
      <c r="AJ33" s="11">
        <f>'Физ. лица в абс.вел.'!AW34*100/'Физ. лица в абс.вел.'!AK34-100</f>
        <v>15.704017585211474</v>
      </c>
      <c r="AK33" s="11">
        <f>'Физ. лица в абс.вел.'!AX34*100/'Физ. лица в абс.вел.'!AL34-100</f>
        <v>14.586945497070175</v>
      </c>
      <c r="AL33" s="11">
        <f>'Физ. лица в абс.вел.'!AY34*100/'Физ. лица в абс.вел.'!AM34-100</f>
        <v>14.498176132328581</v>
      </c>
      <c r="AM33" s="11">
        <f>'Физ. лица в абс.вел.'!AZ34*100/'Физ. лица в абс.вел.'!AN34-100</f>
        <v>14.612534447975321</v>
      </c>
      <c r="AN33" s="11">
        <f>'Физ. лица в абс.вел.'!BA34*100/'Физ. лица в абс.вел.'!AO34-100</f>
        <v>14.919186990250651</v>
      </c>
      <c r="AO33" s="11">
        <f>'Физ. лица в абс.вел.'!BB34*100/'Физ. лица в абс.вел.'!AP34-100</f>
        <v>19.308438155929224</v>
      </c>
      <c r="AP33" s="11">
        <f>'Физ. лица в абс.вел.'!BC34*100/'Физ. лица в абс.вел.'!AQ34-100</f>
        <v>22.025617151916251</v>
      </c>
      <c r="AQ33" s="11">
        <f>'Физ. лица в абс.вел.'!BD34*100/'Физ. лица в абс.вел.'!AR34-100</f>
        <v>23.653743708210314</v>
      </c>
      <c r="AR33" s="11">
        <f>'Физ. лица в абс.вел.'!BE34*100/'Физ. лица в абс.вел.'!AS34-100</f>
        <v>23.680125060115643</v>
      </c>
      <c r="AS33" s="11">
        <f>'Физ. лица в абс.вел.'!BF34*100/'Физ. лица в абс.вел.'!AT34-100</f>
        <v>23.724348628083931</v>
      </c>
      <c r="AT33" s="11">
        <f>'Физ. лица в абс.вел.'!BG34*100/'Физ. лица в абс.вел.'!AU34-100</f>
        <v>23.817689250230941</v>
      </c>
      <c r="AU33" s="11">
        <f>'Физ. лица в абс.вел.'!BH34*100/'Физ. лица в абс.вел.'!AV34-100</f>
        <v>23.596337525226133</v>
      </c>
      <c r="AV33" s="11">
        <f>'Физ. лица в абс.вел.'!BI34*100/'Физ. лица в абс.вел.'!AW34-100</f>
        <v>24.547777593646686</v>
      </c>
      <c r="AW33" s="11">
        <f>'Физ. лица в абс.вел.'!BJ34*100/'Физ. лица в абс.вел.'!AX34-100</f>
        <v>25.791661933431783</v>
      </c>
      <c r="AX33" s="11">
        <f>'Физ. лица в абс.вел.'!BK34*100/'Физ. лица в абс.вел.'!AY34-100</f>
        <v>26.226919721906896</v>
      </c>
      <c r="AY33" s="11">
        <f>'Физ. лица в абс.вел.'!BL34*100/'Физ. лица в абс.вел.'!AZ34-100</f>
        <v>26.73382461350846</v>
      </c>
      <c r="AZ33" s="11">
        <f>'Физ. лица в абс.вел.'!BM34*100/'Физ. лица в абс.вел.'!BA34-100</f>
        <v>24.286211940546835</v>
      </c>
      <c r="BA33" s="11">
        <f>'Физ. лица в абс.вел.'!BN34*100/'Физ. лица в абс.вел.'!BB34-100</f>
        <v>20.394836955602827</v>
      </c>
      <c r="BB33" s="11">
        <f>'Физ. лица в абс.вел.'!BO34*100/'Физ. лица в абс.вел.'!BC34-100</f>
        <v>17.371858641550645</v>
      </c>
      <c r="BC33" s="11">
        <f>'Физ. лица в абс.вел.'!BP34*100/'Физ. лица в абс.вел.'!BD34-100</f>
        <v>15.28430485184839</v>
      </c>
      <c r="BD33" s="11">
        <f>'Физ. лица в абс.вел.'!BQ34*100/'Физ. лица в абс.вел.'!BE34-100</f>
        <v>14.633356326190238</v>
      </c>
      <c r="BE33" s="11">
        <f>'Физ. лица в абс.вел.'!BR34*100/'Физ. лица в абс.вел.'!BF34-100</f>
        <v>13.589533336128753</v>
      </c>
      <c r="BF33" s="11">
        <f>'Физ. лица в абс.вел.'!BS34*100/'Физ. лица в абс.вел.'!BG34-100</f>
        <v>12.984531938857842</v>
      </c>
      <c r="BG33" s="11">
        <f>'Физ. лица в абс.вел.'!BT34*100/'Физ. лица в абс.вел.'!BH34-100</f>
        <v>11.843982437977942</v>
      </c>
      <c r="BH33" s="11">
        <f>'Физ. лица в абс.вел.'!BU34*100/'Физ. лица в абс.вел.'!BI34-100</f>
        <v>10.981142838659977</v>
      </c>
      <c r="BI33" s="11">
        <f>'Физ. лица в абс.вел.'!BV34*100/'Физ. лица в абс.вел.'!BJ34-100</f>
        <v>10.07816902425985</v>
      </c>
      <c r="BJ33" s="11">
        <f>'Физ. лица в абс.вел.'!BW34*100/'Физ. лица в абс.вел.'!BK34-100</f>
        <v>9.0266461179024589</v>
      </c>
      <c r="BK33" s="11">
        <f>'Физ. лица в абс.вел.'!BX34*100/'Физ. лица в абс.вел.'!BL34-100</f>
        <v>7.6384476047757772</v>
      </c>
      <c r="BL33" s="11">
        <f>'Физ. лица в абс.вел.'!BY34*100/'Физ. лица в абс.вел.'!BM34-100</f>
        <v>9.084722742241027</v>
      </c>
      <c r="BM33" s="11">
        <f>'Физ. лица в абс.вел.'!BZ34*100/'Физ. лица в абс.вел.'!BN34-100</f>
        <v>11.588835709550935</v>
      </c>
      <c r="BN33" s="11">
        <f>'Физ. лица в абс.вел.'!CA34*100/'Физ. лица в абс.вел.'!BO34-100</f>
        <v>13.528574199587879</v>
      </c>
      <c r="BO33" s="11">
        <f>'Физ. лица в абс.вел.'!CB34*100/'Физ. лица в абс.вел.'!BP34-100</f>
        <v>14.625024971326624</v>
      </c>
      <c r="BP33" s="11">
        <f>'Физ. лица в абс.вел.'!CC34*100/'Физ. лица в абс.вел.'!BQ34-100</f>
        <v>15.073631007649112</v>
      </c>
      <c r="BQ33" s="11">
        <f>'Физ. лица в абс.вел.'!CD34*100/'Физ. лица в абс.вел.'!BR34-100</f>
        <v>16.977901069911695</v>
      </c>
      <c r="BR33" s="11">
        <f>'Физ. лица в абс.вел.'!CE34*100/'Физ. лица в абс.вел.'!BS34-100</f>
        <v>18.138078144257307</v>
      </c>
      <c r="BS33" s="11">
        <f>'Физ. лица в абс.вел.'!CF34*100/'Физ. лица в абс.вел.'!BT34-100</f>
        <v>19.503861783866995</v>
      </c>
      <c r="BT33" s="11">
        <f>'Физ. лица в абс.вел.'!CG34*100/'Физ. лица в абс.вел.'!BU34-100</f>
        <v>20.000702120669374</v>
      </c>
      <c r="BU33" s="11">
        <f>'Физ. лица в абс.вел.'!CH34*100/'Физ. лица в абс.вел.'!BV34-100</f>
        <v>19.148574503832819</v>
      </c>
      <c r="BV33" s="11">
        <f>'Физ. лица в абс.вел.'!CI34*100/'Физ. лица в абс.вел.'!BW34-100</f>
        <v>19.415226941503064</v>
      </c>
      <c r="BW33" s="11">
        <f>'Физ. лица в абс.вел.'!CJ34*100/'Физ. лица в абс.вел.'!BX34-100</f>
        <v>19.237079493592049</v>
      </c>
      <c r="BX33" s="11">
        <f>'Физ. лица в абс.вел.'!CK34*100/'Физ. лица в абс.вел.'!BY34-100</f>
        <v>19.459777314737877</v>
      </c>
      <c r="BY33" s="11">
        <f>'Физ. лица в абс.вел.'!CL34*100/'Физ. лица в абс.вел.'!BZ34-100</f>
        <v>18.517383506906214</v>
      </c>
      <c r="BZ33" s="11">
        <f>'Физ. лица в абс.вел.'!CM34*100/'Физ. лица в абс.вел.'!CA34-100</f>
        <v>17.699018626473247</v>
      </c>
      <c r="CA33" s="11">
        <f>'Физ. лица в абс.вел.'!CN34*100/'Физ. лица в абс.вел.'!CB34-100</f>
        <v>18.042741709424632</v>
      </c>
      <c r="CB33" s="11">
        <f>'Физ. лица в абс.вел.'!CO34*100/'Физ. лица в абс.вел.'!CC34-100</f>
        <v>16.113988486363198</v>
      </c>
      <c r="CC33" s="11">
        <f>'Физ. лица в абс.вел.'!CP34*100/'Физ. лица в абс.вел.'!CD34-100</f>
        <v>13.795203218347012</v>
      </c>
      <c r="CD33" s="11">
        <f>'Физ. лица в абс.вел.'!CQ34*100/'Физ. лица в абс.вел.'!CE34-100</f>
        <v>10.804494095218345</v>
      </c>
      <c r="CE33" s="11">
        <f>'Физ. лица в абс.вел.'!CR34*100/'Физ. лица в абс.вел.'!CF34-100</f>
        <v>6.9804611466691</v>
      </c>
      <c r="CF33" s="11">
        <f>'Физ. лица в абс.вел.'!CS34*100/'Физ. лица в абс.вел.'!CG34-100</f>
        <v>4.6041072714878339</v>
      </c>
      <c r="CG33" s="11">
        <f>'Физ. лица в абс.вел.'!CT34*100/'Физ. лица в абс.вел.'!CH34-100</f>
        <v>3.0842609765219891</v>
      </c>
      <c r="CH33" s="11">
        <f>'Физ. лица в абс.вел.'!CU34*100/'Физ. лица в абс.вел.'!CI34-100</f>
        <v>0.28330768847328613</v>
      </c>
      <c r="CI33" s="11">
        <f>'Физ. лица в абс.вел.'!CV34*100/'Физ. лица в абс.вел.'!CJ34-100</f>
        <v>-0.61518824531793825</v>
      </c>
      <c r="CJ33" s="11">
        <f>'Физ. лица в абс.вел.'!CW34*100/'Физ. лица в абс.вел.'!CK34-100</f>
        <v>-2.1746434984344489</v>
      </c>
      <c r="CK33" s="11">
        <f>'Физ. лица в абс.вел.'!CX34*100/'Физ. лица в абс.вел.'!CL34-100</f>
        <v>-2.7451140718023908</v>
      </c>
      <c r="CL33" s="11">
        <f>'Физ. лица в абс.вел.'!CY34*100/'Физ. лица в абс.вел.'!CM34-100</f>
        <v>-3.2333717457083253</v>
      </c>
      <c r="CM33" s="11">
        <f>'Физ. лица в абс.вел.'!CZ34*100/'Физ. лица в абс.вел.'!CN34-100</f>
        <v>-4.6907111385288829</v>
      </c>
      <c r="CN33" s="11">
        <f>'Физ. лица в абс.вел.'!DA34*100/'Физ. лица в абс.вел.'!CO34-100</f>
        <v>-4.6209471770615949</v>
      </c>
      <c r="CO33" s="11">
        <f>'Физ. лица в абс.вел.'!DB34*100/'Физ. лица в абс.вел.'!CP34-100</f>
        <v>-4.4949521145450717</v>
      </c>
      <c r="CP33" s="11">
        <f>'Физ. лица в абс.вел.'!DC34*100/'Физ. лица в абс.вел.'!CQ34-100</f>
        <v>-3.4283883700230291</v>
      </c>
      <c r="CQ33" s="11">
        <f>'Физ. лица в абс.вел.'!DD34*100/'Физ. лица в абс.вел.'!CR34-100</f>
        <v>-0.9477526722310472</v>
      </c>
      <c r="CR33" s="11">
        <f>'Физ. лица в абс.вел.'!DE34*100/'Физ. лица в абс.вел.'!CS34-100</f>
        <v>0.78324035553191607</v>
      </c>
      <c r="CS33" s="11">
        <f>'Физ. лица в абс.вел.'!DF34*100/'Физ. лица в абс.вел.'!CT34-100</f>
        <v>3.0363848937393527</v>
      </c>
    </row>
    <row r="34" spans="1:97" ht="31.5" x14ac:dyDescent="0.25">
      <c r="A34" s="8" t="s">
        <v>32</v>
      </c>
      <c r="B34" s="11">
        <f>'Физ. лица в абс.вел.'!O36*100/'Физ. лица в абс.вел.'!C36-100</f>
        <v>13.726013952035956</v>
      </c>
      <c r="C34" s="11">
        <f>'Физ. лица в абс.вел.'!P36*100/'Физ. лица в абс.вел.'!D36-100</f>
        <v>14.73151478569045</v>
      </c>
      <c r="D34" s="11">
        <f>'Физ. лица в абс.вел.'!Q36*100/'Физ. лица в абс.вел.'!E36-100</f>
        <v>15.756326913196602</v>
      </c>
      <c r="E34" s="11">
        <f>'Физ. лица в абс.вел.'!R36*100/'Физ. лица в абс.вел.'!F36-100</f>
        <v>17.381020716373442</v>
      </c>
      <c r="F34" s="11">
        <f>'Физ. лица в абс.вел.'!S36*100/'Физ. лица в абс.вел.'!G36-100</f>
        <v>18.437975237359623</v>
      </c>
      <c r="G34" s="11">
        <f>'Физ. лица в абс.вел.'!T36*100/'Физ. лица в абс.вел.'!H36-100</f>
        <v>19.810389821535409</v>
      </c>
      <c r="H34" s="11">
        <f>'Физ. лица в абс.вел.'!U36*100/'Физ. лица в абс.вел.'!I36-100</f>
        <v>20.45516281923102</v>
      </c>
      <c r="I34" s="11">
        <f>'Физ. лица в абс.вел.'!V36*100/'Физ. лица в абс.вел.'!J36-100</f>
        <v>21.517824589492534</v>
      </c>
      <c r="J34" s="11">
        <f>'Физ. лица в абс.вел.'!W36*100/'Физ. лица в абс.вел.'!K36-100</f>
        <v>22.68323080852079</v>
      </c>
      <c r="K34" s="11">
        <f>'Физ. лица в абс.вел.'!X36*100/'Физ. лица в абс.вел.'!L36-100</f>
        <v>22.64839329461077</v>
      </c>
      <c r="L34" s="11">
        <f>'Физ. лица в абс.вел.'!Y36*100/'Физ. лица в абс.вел.'!M36-100</f>
        <v>23.008673796320608</v>
      </c>
      <c r="M34" s="11">
        <f>'Физ. лица в абс.вел.'!Z36*100/'Физ. лица в абс.вел.'!N36-100</f>
        <v>22.198671813038445</v>
      </c>
      <c r="N34" s="11">
        <f>'Физ. лица в абс.вел.'!AA36*100/'Физ. лица в абс.вел.'!O36-100</f>
        <v>21.415177612391417</v>
      </c>
      <c r="O34" s="11">
        <f>'Физ. лица в абс.вел.'!AB36*100/'Физ. лица в абс.вел.'!P36-100</f>
        <v>20.646679714425815</v>
      </c>
      <c r="P34" s="11">
        <f>'Физ. лица в абс.вел.'!AC36*100/'Физ. лица в абс.вел.'!Q36-100</f>
        <v>21.115281929770603</v>
      </c>
      <c r="Q34" s="11">
        <f>'Физ. лица в абс.вел.'!AD36*100/'Физ. лица в абс.вел.'!R36-100</f>
        <v>21.024137793182817</v>
      </c>
      <c r="R34" s="11">
        <f>'Физ. лица в абс.вел.'!AE36*100/'Физ. лица в абс.вел.'!S36-100</f>
        <v>21.04546320922266</v>
      </c>
      <c r="S34" s="11">
        <f>'Физ. лица в абс.вел.'!AF36*100/'Физ. лица в абс.вел.'!T36-100</f>
        <v>20.207005316087418</v>
      </c>
      <c r="T34" s="11">
        <f>'Физ. лица в абс.вел.'!AG36*100/'Физ. лица в абс.вел.'!U36-100</f>
        <v>19.908727098698606</v>
      </c>
      <c r="U34" s="11">
        <f>'Физ. лица в абс.вел.'!AH36*100/'Физ. лица в абс.вел.'!V36-100</f>
        <v>19.578685942054634</v>
      </c>
      <c r="V34" s="11">
        <f>'Физ. лица в абс.вел.'!AI36*100/'Физ. лица в абс.вел.'!W36-100</f>
        <v>18.653325805112431</v>
      </c>
      <c r="W34" s="11">
        <f>'Физ. лица в абс.вел.'!AJ36*100/'Физ. лица в абс.вел.'!X36-100</f>
        <v>18.524442177831432</v>
      </c>
      <c r="X34" s="11">
        <f>'Физ. лица в абс.вел.'!AK36*100/'Физ. лица в абс.вел.'!Y36-100</f>
        <v>17.793193522538274</v>
      </c>
      <c r="Y34" s="11">
        <f>'Физ. лица в абс.вел.'!AL36*100/'Физ. лица в абс.вел.'!Z36-100</f>
        <v>18.3100190795911</v>
      </c>
      <c r="Z34" s="11">
        <f>'Физ. лица в абс.вел.'!AM36*100/'Физ. лица в абс.вел.'!AA36-100</f>
        <v>18.120011010184427</v>
      </c>
      <c r="AA34" s="11">
        <f>'Физ. лица в абс.вел.'!AN36*100/'Физ. лица в абс.вел.'!AB36-100</f>
        <v>19.046442687747032</v>
      </c>
      <c r="AB34" s="11">
        <f>'Физ. лица в абс.вел.'!AO36*100/'Физ. лица в абс.вел.'!AC36-100</f>
        <v>18.941316201479239</v>
      </c>
      <c r="AC34" s="11">
        <f>'Физ. лица в абс.вел.'!AP36*100/'Физ. лица в абс.вел.'!AD36-100</f>
        <v>15.777065508198461</v>
      </c>
      <c r="AD34" s="11">
        <f>'Физ. лица в абс.вел.'!AQ36*100/'Физ. лица в абс.вел.'!AE36-100</f>
        <v>13.69727305907503</v>
      </c>
      <c r="AE34" s="11">
        <f>'Физ. лица в абс.вел.'!AR36*100/'Физ. лица в абс.вел.'!AF36-100</f>
        <v>12.78029212096277</v>
      </c>
      <c r="AF34" s="11">
        <f>'Физ. лица в абс.вел.'!AS36*100/'Физ. лица в абс.вел.'!AG36-100</f>
        <v>12.221603563474389</v>
      </c>
      <c r="AG34" s="11">
        <f>'Физ. лица в абс.вел.'!AT36*100/'Физ. лица в абс.вел.'!AH36-100</f>
        <v>11.864911106151894</v>
      </c>
      <c r="AH34" s="11">
        <f>'Физ. лица в абс.вел.'!AU36*100/'Физ. лица в абс.вел.'!AI36-100</f>
        <v>12.020441597183165</v>
      </c>
      <c r="AI34" s="11">
        <f>'Физ. лица в абс.вел.'!AV36*100/'Физ. лица в абс.вел.'!AJ36-100</f>
        <v>12.238251471581592</v>
      </c>
      <c r="AJ34" s="11">
        <f>'Физ. лица в абс.вел.'!AW36*100/'Физ. лица в абс.вел.'!AK36-100</f>
        <v>12.303689913599698</v>
      </c>
      <c r="AK34" s="11">
        <f>'Физ. лица в абс.вел.'!AX36*100/'Физ. лица в абс.вел.'!AL36-100</f>
        <v>11.682122314825691</v>
      </c>
      <c r="AL34" s="11">
        <f>'Физ. лица в абс.вел.'!AY36*100/'Физ. лица в абс.вел.'!AM36-100</f>
        <v>12.159485470603315</v>
      </c>
      <c r="AM34" s="11">
        <f>'Физ. лица в абс.вел.'!AZ36*100/'Физ. лица в абс.вел.'!AN36-100</f>
        <v>12.284706370616306</v>
      </c>
      <c r="AN34" s="11">
        <f>'Физ. лица в абс.вел.'!BA36*100/'Физ. лица в абс.вел.'!AO36-100</f>
        <v>12.255180083062882</v>
      </c>
      <c r="AO34" s="11">
        <f>'Физ. лица в абс.вел.'!BB36*100/'Физ. лица в абс.вел.'!AP36-100</f>
        <v>15.400279131489242</v>
      </c>
      <c r="AP34" s="11">
        <f>'Физ. лица в абс.вел.'!BC36*100/'Физ. лица в абс.вел.'!AQ36-100</f>
        <v>17.430982298449962</v>
      </c>
      <c r="AQ34" s="11">
        <f>'Физ. лица в абс.вел.'!BD36*100/'Физ. лица в абс.вел.'!AR36-100</f>
        <v>19.485612659035979</v>
      </c>
      <c r="AR34" s="11">
        <f>'Физ. лица в абс.вел.'!BE36*100/'Физ. лица в абс.вел.'!AS36-100</f>
        <v>20.527277237770917</v>
      </c>
      <c r="AS34" s="11">
        <f>'Физ. лица в абс.вел.'!BF36*100/'Физ. лица в абс.вел.'!AT36-100</f>
        <v>21.399122223699962</v>
      </c>
      <c r="AT34" s="11">
        <f>'Физ. лица в абс.вел.'!BG36*100/'Физ. лица в абс.вел.'!AU36-100</f>
        <v>21.685984327592607</v>
      </c>
      <c r="AU34" s="11">
        <f>'Физ. лица в абс.вел.'!BH36*100/'Физ. лица в абс.вел.'!AV36-100</f>
        <v>21.977431488447067</v>
      </c>
      <c r="AV34" s="11">
        <f>'Физ. лица в абс.вел.'!BI36*100/'Физ. лица в абс.вел.'!AW36-100</f>
        <v>22.476781501710832</v>
      </c>
      <c r="AW34" s="11">
        <f>'Физ. лица в абс.вел.'!BJ36*100/'Физ. лица в абс.вел.'!AX36-100</f>
        <v>23.602615038573916</v>
      </c>
      <c r="AX34" s="11">
        <f>'Физ. лица в абс.вел.'!BK36*100/'Физ. лица в абс.вел.'!AY36-100</f>
        <v>23.402796534458048</v>
      </c>
      <c r="AY34" s="11">
        <f>'Физ. лица в абс.вел.'!BL36*100/'Физ. лица в абс.вел.'!AZ36-100</f>
        <v>24.380377420480912</v>
      </c>
      <c r="AZ34" s="11">
        <f>'Физ. лица в абс.вел.'!BM36*100/'Физ. лица в абс.вел.'!BA36-100</f>
        <v>21.941653357054761</v>
      </c>
      <c r="BA34" s="11">
        <f>'Физ. лица в абс.вел.'!BN36*100/'Физ. лица в абс.вел.'!BB36-100</f>
        <v>18.390895753201946</v>
      </c>
      <c r="BB34" s="11">
        <f>'Физ. лица в абс.вел.'!BO36*100/'Физ. лица в абс.вел.'!BC36-100</f>
        <v>16.009294333580655</v>
      </c>
      <c r="BC34" s="11">
        <f>'Физ. лица в абс.вел.'!BP36*100/'Физ. лица в абс.вел.'!BD36-100</f>
        <v>13.974124112663162</v>
      </c>
      <c r="BD34" s="11">
        <f>'Физ. лица в абс.вел.'!BQ36*100/'Физ. лица в абс.вел.'!BE36-100</f>
        <v>12.800553861123063</v>
      </c>
      <c r="BE34" s="11">
        <f>'Физ. лица в абс.вел.'!BR36*100/'Физ. лица в абс.вел.'!BF36-100</f>
        <v>11.680178206251824</v>
      </c>
      <c r="BF34" s="11">
        <f>'Физ. лица в абс.вел.'!BS36*100/'Физ. лица в абс.вел.'!BG36-100</f>
        <v>11.926885269426705</v>
      </c>
      <c r="BG34" s="11">
        <f>'Физ. лица в абс.вел.'!BT36*100/'Физ. лица в абс.вел.'!BH36-100</f>
        <v>11.779735682819378</v>
      </c>
      <c r="BH34" s="11">
        <f>'Физ. лица в абс.вел.'!BU36*100/'Физ. лица в абс.вел.'!BI36-100</f>
        <v>12.858109632303183</v>
      </c>
      <c r="BI34" s="11">
        <f>'Физ. лица в абс.вел.'!BV36*100/'Физ. лица в абс.вел.'!BJ36-100</f>
        <v>13.452609738260861</v>
      </c>
      <c r="BJ34" s="11">
        <f>'Физ. лица в абс.вел.'!BW36*100/'Физ. лица в абс.вел.'!BK36-100</f>
        <v>14.036535061873892</v>
      </c>
      <c r="BK34" s="11">
        <f>'Физ. лица в абс.вел.'!BX36*100/'Физ. лица в абс.вел.'!BL36-100</f>
        <v>13.550815558343785</v>
      </c>
      <c r="BL34" s="11">
        <f>'Физ. лица в абс.вел.'!BY36*100/'Физ. лица в абс.вел.'!BM36-100</f>
        <v>16.484846475230455</v>
      </c>
      <c r="BM34" s="11">
        <f>'Физ. лица в абс.вел.'!BZ36*100/'Физ. лица в абс.вел.'!BN36-100</f>
        <v>20.316843621261341</v>
      </c>
      <c r="BN34" s="11">
        <f>'Физ. лица в абс.вел.'!CA36*100/'Физ. лица в абс.вел.'!BO36-100</f>
        <v>23.435948361469713</v>
      </c>
      <c r="BO34" s="11">
        <f>'Физ. лица в абс.вел.'!CB36*100/'Физ. лица в абс.вел.'!BP36-100</f>
        <v>25.755520953672544</v>
      </c>
      <c r="BP34" s="11">
        <f>'Физ. лица в абс.вел.'!CC36*100/'Физ. лица в абс.вел.'!BQ36-100</f>
        <v>27.904584964501353</v>
      </c>
      <c r="BQ34" s="11">
        <f>'Физ. лица в абс.вел.'!CD36*100/'Физ. лица в абс.вел.'!BR36-100</f>
        <v>30.27711926755498</v>
      </c>
      <c r="BR34" s="11">
        <f>'Физ. лица в абс.вел.'!CE36*100/'Физ. лица в абс.вел.'!BS36-100</f>
        <v>32.088081157747979</v>
      </c>
      <c r="BS34" s="11">
        <f>'Физ. лица в абс.вел.'!CF36*100/'Физ. лица в абс.вел.'!BT36-100</f>
        <v>34.023803893749516</v>
      </c>
      <c r="BT34" s="11">
        <f>'Физ. лица в абс.вел.'!CG36*100/'Физ. лица в абс.вел.'!BU36-100</f>
        <v>34.24253140423437</v>
      </c>
      <c r="BU34" s="11">
        <f>'Физ. лица в абс.вел.'!CH36*100/'Физ. лица в абс.вел.'!BV36-100</f>
        <v>33.511220375061839</v>
      </c>
      <c r="BV34" s="11">
        <f>'Физ. лица в абс.вел.'!CI36*100/'Физ. лица в абс.вел.'!BW36-100</f>
        <v>33.607452902616188</v>
      </c>
      <c r="BW34" s="11">
        <f>'Физ. лица в абс.вел.'!CJ36*100/'Физ. лица в абс.вел.'!BX36-100</f>
        <v>33.759813899389371</v>
      </c>
      <c r="BX34" s="11">
        <f>'Физ. лица в абс.вел.'!CK36*100/'Физ. лица в абс.вел.'!BY36-100</f>
        <v>33.618468808266556</v>
      </c>
      <c r="BY34" s="11">
        <f>'Физ. лица в абс.вел.'!CL36*100/'Физ. лица в абс.вел.'!BZ36-100</f>
        <v>33.428444172257315</v>
      </c>
      <c r="BZ34" s="11">
        <f>'Физ. лица в абс.вел.'!CM36*100/'Физ. лица в абс.вел.'!CA36-100</f>
        <v>33.347423537914011</v>
      </c>
      <c r="CA34" s="11">
        <f>'Физ. лица в абс.вел.'!CN36*100/'Физ. лица в абс.вел.'!CB36-100</f>
        <v>33.154040740247638</v>
      </c>
      <c r="CB34" s="11">
        <f>'Физ. лица в абс.вел.'!CO36*100/'Физ. лица в абс.вел.'!CC36-100</f>
        <v>30.170155370528875</v>
      </c>
      <c r="CC34" s="11">
        <f>'Физ. лица в абс.вел.'!CP36*100/'Физ. лица в абс.вел.'!CD36-100</f>
        <v>28.050800662617348</v>
      </c>
      <c r="CD34" s="11">
        <f>'Физ. лица в абс.вел.'!CQ36*100/'Физ. лица в абс.вел.'!CE36-100</f>
        <v>24.990596828401223</v>
      </c>
      <c r="CE34" s="11">
        <f>'Физ. лица в абс.вел.'!CR36*100/'Физ. лица в абс.вел.'!CF36-100</f>
        <v>21.558963984097488</v>
      </c>
      <c r="CF34" s="11">
        <f>'Физ. лица в абс.вел.'!CS36*100/'Физ. лица в абс.вел.'!CG36-100</f>
        <v>14.747451609208568</v>
      </c>
      <c r="CG34" s="11">
        <f>'Физ. лица в абс.вел.'!CT36*100/'Физ. лица в абс.вел.'!CH36-100</f>
        <v>11.374966316356776</v>
      </c>
      <c r="CH34" s="11">
        <f>'Физ. лица в абс.вел.'!CU36*100/'Физ. лица в абс.вел.'!CI36-100</f>
        <v>10.971876899276197</v>
      </c>
      <c r="CI34" s="11">
        <f>'Физ. лица в абс.вел.'!CV36*100/'Физ. лица в абс.вел.'!CJ36-100</f>
        <v>8.9119565217391283</v>
      </c>
      <c r="CJ34" s="11">
        <f>'Физ. лица в абс.вел.'!CW36*100/'Физ. лица в абс.вел.'!CK36-100</f>
        <v>6.9397841902874973</v>
      </c>
      <c r="CK34" s="11">
        <f>'Физ. лица в абс.вел.'!CX36*100/'Физ. лица в абс.вел.'!CL36-100</f>
        <v>4.8527586242867358</v>
      </c>
      <c r="CL34" s="11">
        <f>'Физ. лица в абс.вел.'!CY36*100/'Физ. лица в абс.вел.'!CM36-100</f>
        <v>3.118832636282761</v>
      </c>
      <c r="CM34" s="11">
        <f>'Физ. лица в абс.вел.'!CZ36*100/'Физ. лица в абс.вел.'!CN36-100</f>
        <v>1.438827340719115</v>
      </c>
      <c r="CN34" s="11">
        <f>'Физ. лица в абс.вел.'!DA36*100/'Физ. лица в абс.вел.'!CO36-100</f>
        <v>1.9697316900636679</v>
      </c>
      <c r="CO34" s="11">
        <f>'Физ. лица в абс.вел.'!DB36*100/'Физ. лица в абс.вел.'!CP36-100</f>
        <v>1.2711199968638454</v>
      </c>
      <c r="CP34" s="11">
        <f>'Физ. лица в абс.вел.'!DC36*100/'Физ. лица в абс.вел.'!CQ36-100</f>
        <v>1.232818202997592</v>
      </c>
      <c r="CQ34" s="11">
        <f>'Физ. лица в абс.вел.'!DD36*100/'Физ. лица в абс.вел.'!CR36-100</f>
        <v>1.8404017533164989</v>
      </c>
      <c r="CR34" s="11">
        <f>'Физ. лица в абс.вел.'!DE36*100/'Физ. лица в абс.вел.'!CS36-100</f>
        <v>5.7732617331762981</v>
      </c>
      <c r="CS34" s="11">
        <f>'Физ. лица в абс.вел.'!DF36*100/'Физ. лица в абс.вел.'!CT36-100</f>
        <v>8.8441957759967806</v>
      </c>
    </row>
    <row r="35" spans="1:97" x14ac:dyDescent="0.25">
      <c r="A35" s="8" t="s">
        <v>33</v>
      </c>
      <c r="B35" s="11">
        <f>'Физ. лица в абс.вел.'!O37*100/'Физ. лица в абс.вел.'!C37-100</f>
        <v>13.786312487626233</v>
      </c>
      <c r="C35" s="11">
        <f>'Физ. лица в абс.вел.'!P37*100/'Физ. лица в абс.вел.'!D37-100</f>
        <v>14.903113527551</v>
      </c>
      <c r="D35" s="11">
        <f>'Физ. лица в абс.вел.'!Q37*100/'Физ. лица в абс.вел.'!E37-100</f>
        <v>15.975692543640562</v>
      </c>
      <c r="E35" s="11">
        <f>'Физ. лица в абс.вел.'!R37*100/'Физ. лица в абс.вел.'!F37-100</f>
        <v>17.725936435774884</v>
      </c>
      <c r="F35" s="11">
        <f>'Физ. лица в абс.вел.'!S37*100/'Физ. лица в абс.вел.'!G37-100</f>
        <v>19.081051523122255</v>
      </c>
      <c r="G35" s="11">
        <f>'Физ. лица в абс.вел.'!T37*100/'Физ. лица в абс.вел.'!H37-100</f>
        <v>19.981092763723055</v>
      </c>
      <c r="H35" s="11">
        <f>'Физ. лица в абс.вел.'!U37*100/'Физ. лица в абс.вел.'!I37-100</f>
        <v>21.375988860071473</v>
      </c>
      <c r="I35" s="11">
        <f>'Физ. лица в абс.вел.'!V37*100/'Физ. лица в абс.вел.'!J37-100</f>
        <v>22.848636891640595</v>
      </c>
      <c r="J35" s="11">
        <f>'Физ. лица в абс.вел.'!W37*100/'Физ. лица в абс.вел.'!K37-100</f>
        <v>23.404754442997316</v>
      </c>
      <c r="K35" s="11">
        <f>'Физ. лица в абс.вел.'!X37*100/'Физ. лица в абс.вел.'!L37-100</f>
        <v>23.618742380797869</v>
      </c>
      <c r="L35" s="11">
        <f>'Физ. лица в абс.вел.'!Y37*100/'Физ. лица в абс.вел.'!M37-100</f>
        <v>24.435527308030217</v>
      </c>
      <c r="M35" s="11">
        <f>'Физ. лица в абс.вел.'!Z37*100/'Физ. лица в абс.вел.'!N37-100</f>
        <v>25.263744168200532</v>
      </c>
      <c r="N35" s="11">
        <f>'Физ. лица в абс.вел.'!AA37*100/'Физ. лица в абс.вел.'!O37-100</f>
        <v>23.67407451288085</v>
      </c>
      <c r="O35" s="11">
        <f>'Физ. лица в абс.вел.'!AB37*100/'Физ. лица в абс.вел.'!P37-100</f>
        <v>24.128485558549727</v>
      </c>
      <c r="P35" s="11">
        <f>'Физ. лица в абс.вел.'!AC37*100/'Физ. лица в абс.вел.'!Q37-100</f>
        <v>24.600061086760974</v>
      </c>
      <c r="Q35" s="11">
        <f>'Физ. лица в абс.вел.'!AD37*100/'Физ. лица в абс.вел.'!R37-100</f>
        <v>24.596272535639656</v>
      </c>
      <c r="R35" s="11">
        <f>'Физ. лица в абс.вел.'!AE37*100/'Физ. лица в абс.вел.'!S37-100</f>
        <v>24.964683014479874</v>
      </c>
      <c r="S35" s="11">
        <f>'Физ. лица в абс.вел.'!AF37*100/'Физ. лица в абс.вел.'!T37-100</f>
        <v>24.500019016709359</v>
      </c>
      <c r="T35" s="11">
        <f>'Физ. лица в абс.вел.'!AG37*100/'Физ. лица в абс.вел.'!U37-100</f>
        <v>23.885468635959469</v>
      </c>
      <c r="U35" s="11">
        <f>'Физ. лица в абс.вел.'!AH37*100/'Физ. лица в абс.вел.'!V37-100</f>
        <v>23.156497284571728</v>
      </c>
      <c r="V35" s="11">
        <f>'Физ. лица в абс.вел.'!AI37*100/'Физ. лица в абс.вел.'!W37-100</f>
        <v>23.37560366039493</v>
      </c>
      <c r="W35" s="11">
        <f>'Физ. лица в абс.вел.'!AJ37*100/'Физ. лица в абс.вел.'!X37-100</f>
        <v>22.549167267016657</v>
      </c>
      <c r="X35" s="11">
        <f>'Физ. лица в абс.вел.'!AK37*100/'Физ. лица в абс.вел.'!Y37-100</f>
        <v>21.728882321400761</v>
      </c>
      <c r="Y35" s="11">
        <f>'Физ. лица в абс.вел.'!AL37*100/'Физ. лица в абс.вел.'!Z37-100</f>
        <v>19.758711732847644</v>
      </c>
      <c r="Z35" s="11">
        <f>'Физ. лица в абс.вел.'!AM37*100/'Физ. лица в абс.вел.'!AA37-100</f>
        <v>19.782653838167093</v>
      </c>
      <c r="AA35" s="11">
        <f>'Физ. лица в абс.вел.'!AN37*100/'Физ. лица в абс.вел.'!AB37-100</f>
        <v>19.448247535596934</v>
      </c>
      <c r="AB35" s="11">
        <f>'Физ. лица в абс.вел.'!AO37*100/'Физ. лица в абс.вел.'!AC37-100</f>
        <v>18.973462042985432</v>
      </c>
      <c r="AC35" s="11">
        <f>'Физ. лица в абс.вел.'!AP37*100/'Физ. лица в абс.вел.'!AD37-100</f>
        <v>15.59972267159695</v>
      </c>
      <c r="AD35" s="11">
        <f>'Физ. лица в абс.вел.'!AQ37*100/'Физ. лица в абс.вел.'!AE37-100</f>
        <v>12.920038847523472</v>
      </c>
      <c r="AE35" s="11">
        <f>'Физ. лица в абс.вел.'!AR37*100/'Физ. лица в абс.вел.'!AF37-100</f>
        <v>11.72633253778838</v>
      </c>
      <c r="AF35" s="11">
        <f>'Физ. лица в абс.вел.'!AS37*100/'Физ. лица в абс.вел.'!AG37-100</f>
        <v>11.638308519954961</v>
      </c>
      <c r="AG35" s="11">
        <f>'Физ. лица в абс.вел.'!AT37*100/'Физ. лица в абс.вел.'!AH37-100</f>
        <v>11.974963949314272</v>
      </c>
      <c r="AH35" s="11">
        <f>'Физ. лица в абс.вел.'!AU37*100/'Физ. лица в абс.вел.'!AI37-100</f>
        <v>11.821076664263401</v>
      </c>
      <c r="AI35" s="11">
        <f>'Физ. лица в абс.вел.'!AV37*100/'Физ. лица в абс.вел.'!AJ37-100</f>
        <v>13.305923012751762</v>
      </c>
      <c r="AJ35" s="11">
        <f>'Физ. лица в абс.вел.'!AW37*100/'Физ. лица в абс.вел.'!AK37-100</f>
        <v>13.366002523548232</v>
      </c>
      <c r="AK35" s="11">
        <f>'Физ. лица в абс.вел.'!AX37*100/'Физ. лица в абс.вел.'!AL37-100</f>
        <v>13.953623863901186</v>
      </c>
      <c r="AL35" s="11">
        <f>'Физ. лица в абс.вел.'!AY37*100/'Физ. лица в абс.вел.'!AM37-100</f>
        <v>13.990176249638836</v>
      </c>
      <c r="AM35" s="11">
        <f>'Физ. лица в абс.вел.'!AZ37*100/'Физ. лица в абс.вел.'!AN37-100</f>
        <v>14.195655911513555</v>
      </c>
      <c r="AN35" s="11">
        <f>'Физ. лица в абс.вел.'!BA37*100/'Физ. лица в абс.вел.'!AO37-100</f>
        <v>14.206151758453018</v>
      </c>
      <c r="AO35" s="11">
        <f>'Физ. лица в абс.вел.'!BB37*100/'Физ. лица в абс.вел.'!AP37-100</f>
        <v>17.635802821728447</v>
      </c>
      <c r="AP35" s="11">
        <f>'Физ. лица в абс.вел.'!BC37*100/'Физ. лица в абс.вел.'!AQ37-100</f>
        <v>20.429460164559501</v>
      </c>
      <c r="AQ35" s="11">
        <f>'Физ. лица в абс.вел.'!BD37*100/'Физ. лица в абс.вел.'!AR37-100</f>
        <v>23.056109370549706</v>
      </c>
      <c r="AR35" s="11">
        <f>'Физ. лица в абс.вел.'!BE37*100/'Физ. лица в абс.вел.'!AS37-100</f>
        <v>23.32950438461323</v>
      </c>
      <c r="AS35" s="11">
        <f>'Физ. лица в абс.вел.'!BF37*100/'Физ. лица в абс.вел.'!AT37-100</f>
        <v>23.131302060499777</v>
      </c>
      <c r="AT35" s="11">
        <f>'Физ. лица в абс.вел.'!BG37*100/'Физ. лица в абс.вел.'!AU37-100</f>
        <v>23.254439459473986</v>
      </c>
      <c r="AU35" s="11">
        <f>'Физ. лица в абс.вел.'!BH37*100/'Физ. лица в абс.вел.'!AV37-100</f>
        <v>23.037075992637398</v>
      </c>
      <c r="AV35" s="11">
        <f>'Физ. лица в абс.вел.'!BI37*100/'Физ. лица в абс.вел.'!AW37-100</f>
        <v>22.695035460992912</v>
      </c>
      <c r="AW35" s="11">
        <f>'Физ. лица в абс.вел.'!BJ37*100/'Физ. лица в абс.вел.'!AX37-100</f>
        <v>23.536479370110953</v>
      </c>
      <c r="AX35" s="11">
        <f>'Физ. лица в абс.вел.'!BK37*100/'Физ. лица в абс.вел.'!AY37-100</f>
        <v>23.740241305890706</v>
      </c>
      <c r="AY35" s="11">
        <f>'Физ. лица в абс.вел.'!BL37*100/'Физ. лица в абс.вел.'!AZ37-100</f>
        <v>24.483087423466827</v>
      </c>
      <c r="AZ35" s="11">
        <f>'Физ. лица в абс.вел.'!BM37*100/'Физ. лица в абс.вел.'!BA37-100</f>
        <v>23.432433101467936</v>
      </c>
      <c r="BA35" s="11">
        <f>'Физ. лица в абс.вел.'!BN37*100/'Физ. лица в абс.вел.'!BB37-100</f>
        <v>20.049042220010193</v>
      </c>
      <c r="BB35" s="11">
        <f>'Физ. лица в абс.вел.'!BO37*100/'Физ. лица в абс.вел.'!BC37-100</f>
        <v>16.994786583188514</v>
      </c>
      <c r="BC35" s="11">
        <f>'Физ. лица в абс.вел.'!BP37*100/'Физ. лица в абс.вел.'!BD37-100</f>
        <v>13.938201597037377</v>
      </c>
      <c r="BD35" s="11">
        <f>'Физ. лица в абс.вел.'!BQ37*100/'Физ. лица в абс.вел.'!BE37-100</f>
        <v>12.864606996819631</v>
      </c>
      <c r="BE35" s="11">
        <f>'Физ. лица в абс.вел.'!BR37*100/'Физ. лица в абс.вел.'!BF37-100</f>
        <v>12.016556144020655</v>
      </c>
      <c r="BF35" s="11">
        <f>'Физ. лица в абс.вел.'!BS37*100/'Физ. лица в абс.вел.'!BG37-100</f>
        <v>12.378212253972407</v>
      </c>
      <c r="BG35" s="11">
        <f>'Физ. лица в абс.вел.'!BT37*100/'Физ. лица в абс.вел.'!BH37-100</f>
        <v>12.0771088457182</v>
      </c>
      <c r="BH35" s="11">
        <f>'Физ. лица в абс.вел.'!BU37*100/'Физ. лица в абс.вел.'!BI37-100</f>
        <v>12.792709168389521</v>
      </c>
      <c r="BI35" s="11">
        <f>'Физ. лица в абс.вел.'!BV37*100/'Физ. лица в абс.вел.'!BJ37-100</f>
        <v>13.088463528194509</v>
      </c>
      <c r="BJ35" s="11">
        <f>'Физ. лица в абс.вел.'!BW37*100/'Физ. лица в абс.вел.'!BK37-100</f>
        <v>12.989061411774344</v>
      </c>
      <c r="BK35" s="11">
        <f>'Физ. лица в абс.вел.'!BX37*100/'Физ. лица в абс.вел.'!BL37-100</f>
        <v>12.624725352254629</v>
      </c>
      <c r="BL35" s="11">
        <f>'Физ. лица в абс.вел.'!BY37*100/'Физ. лица в абс.вел.'!BM37-100</f>
        <v>14.553877624691651</v>
      </c>
      <c r="BM35" s="11">
        <f>'Физ. лица в абс.вел.'!BZ37*100/'Физ. лица в абс.вел.'!BN37-100</f>
        <v>18.191194612413284</v>
      </c>
      <c r="BN35" s="11">
        <f>'Физ. лица в абс.вел.'!CA37*100/'Физ. лица в абс.вел.'!BO37-100</f>
        <v>21.41578154885444</v>
      </c>
      <c r="BO35" s="11">
        <f>'Физ. лица в абс.вел.'!CB37*100/'Физ. лица в абс.вел.'!BP37-100</f>
        <v>24.927377252320881</v>
      </c>
      <c r="BP35" s="11">
        <f>'Физ. лица в абс.вел.'!CC37*100/'Физ. лица в абс.вел.'!BQ37-100</f>
        <v>27.063583116961539</v>
      </c>
      <c r="BQ35" s="11">
        <f>'Физ. лица в абс.вел.'!CD37*100/'Физ. лица в абс.вел.'!BR37-100</f>
        <v>31.149429854185712</v>
      </c>
      <c r="BR35" s="11">
        <f>'Физ. лица в абс.вел.'!CE37*100/'Физ. лица в абс.вел.'!BS37-100</f>
        <v>33.721245975406333</v>
      </c>
      <c r="BS35" s="11">
        <f>'Физ. лица в абс.вел.'!CF37*100/'Физ. лица в абс.вел.'!BT37-100</f>
        <v>36.211433583768724</v>
      </c>
      <c r="BT35" s="11">
        <f>'Физ. лица в абс.вел.'!CG37*100/'Физ. лица в абс.вел.'!BU37-100</f>
        <v>37.876407436501694</v>
      </c>
      <c r="BU35" s="11">
        <f>'Физ. лица в абс.вел.'!CH37*100/'Физ. лица в абс.вел.'!BV37-100</f>
        <v>37.720036596523329</v>
      </c>
      <c r="BV35" s="11">
        <f>'Физ. лица в абс.вел.'!CI37*100/'Физ. лица в абс.вел.'!BW37-100</f>
        <v>38.408963179172929</v>
      </c>
      <c r="BW35" s="11">
        <f>'Физ. лица в абс.вел.'!CJ37*100/'Физ. лица в абс.вел.'!BX37-100</f>
        <v>38.636526345933561</v>
      </c>
      <c r="BX35" s="11">
        <f>'Физ. лица в абс.вел.'!CK37*100/'Физ. лица в абс.вел.'!BY37-100</f>
        <v>39.117647058823536</v>
      </c>
      <c r="BY35" s="11">
        <f>'Физ. лица в абс.вел.'!CL37*100/'Физ. лица в абс.вел.'!BZ37-100</f>
        <v>38.626330378837139</v>
      </c>
      <c r="BZ35" s="11">
        <f>'Физ. лица в абс.вел.'!CM37*100/'Физ. лица в абс.вел.'!CA37-100</f>
        <v>38.816175361565911</v>
      </c>
      <c r="CA35" s="11">
        <f>'Физ. лица в абс.вел.'!CN37*100/'Физ. лица в абс.вел.'!CB37-100</f>
        <v>39.394777065920835</v>
      </c>
      <c r="CB35" s="11">
        <f>'Физ. лица в абс.вел.'!CO37*100/'Физ. лица в абс.вел.'!CC37-100</f>
        <v>35.722092857482295</v>
      </c>
      <c r="CC35" s="11">
        <f>'Физ. лица в абс.вел.'!CP37*100/'Физ. лица в абс.вел.'!CD37-100</f>
        <v>32.774394862007341</v>
      </c>
      <c r="CD35" s="11">
        <f>'Физ. лица в абс.вел.'!CQ37*100/'Физ. лица в абс.вел.'!CE37-100</f>
        <v>28.105418890693898</v>
      </c>
      <c r="CE35" s="11">
        <f>'Физ. лица в абс.вел.'!CR37*100/'Физ. лица в абс.вел.'!CF37-100</f>
        <v>22.83710381901669</v>
      </c>
      <c r="CF35" s="11">
        <f>'Физ. лица в абс.вел.'!CS37*100/'Физ. лица в абс.вел.'!CG37-100</f>
        <v>14.246374648995484</v>
      </c>
      <c r="CG35" s="11">
        <f>'Физ. лица в абс.вел.'!CT37*100/'Физ. лица в абс.вел.'!CH37-100</f>
        <v>10.74351615646259</v>
      </c>
      <c r="CH35" s="11">
        <f>'Физ. лица в абс.вел.'!CU37*100/'Физ. лица в абс.вел.'!CI37-100</f>
        <v>9.7111795140480694</v>
      </c>
      <c r="CI35" s="11">
        <f>'Физ. лица в абс.вел.'!CV37*100/'Физ. лица в абс.вел.'!CJ37-100</f>
        <v>7.9280651699608882</v>
      </c>
      <c r="CJ35" s="11">
        <f>'Физ. лица в абс.вел.'!CW37*100/'Физ. лица в абс.вел.'!CK37-100</f>
        <v>6.1612805798852293</v>
      </c>
      <c r="CK35" s="11">
        <f>'Физ. лица в абс.вел.'!CX37*100/'Физ. лица в абс.вел.'!CL37-100</f>
        <v>4.4176458971067376</v>
      </c>
      <c r="CL35" s="11">
        <f>'Физ. лица в абс.вел.'!CY37*100/'Физ. лица в абс.вел.'!CM37-100</f>
        <v>2.9493076430891136</v>
      </c>
      <c r="CM35" s="11">
        <f>'Физ. лица в абс.вел.'!CZ37*100/'Физ. лица в абс.вел.'!CN37-100</f>
        <v>0.17731116943716074</v>
      </c>
      <c r="CN35" s="11">
        <f>'Физ. лица в абс.вел.'!DA37*100/'Физ. лица в абс.вел.'!CO37-100</f>
        <v>1.5779645191409912</v>
      </c>
      <c r="CO35" s="11">
        <f>'Физ. лица в абс.вел.'!DB37*100/'Физ. лица в абс.вел.'!CP37-100</f>
        <v>0.75865609491756913</v>
      </c>
      <c r="CP35" s="11">
        <f>'Физ. лица в абс.вел.'!DC37*100/'Физ. лица в абс.вел.'!CQ37-100</f>
        <v>1.1571426953952084</v>
      </c>
      <c r="CQ35" s="11">
        <f>'Физ. лица в абс.вел.'!DD37*100/'Физ. лица в абс.вел.'!CR37-100</f>
        <v>3.2879366345660657</v>
      </c>
      <c r="CR35" s="11">
        <f>'Физ. лица в абс.вел.'!DE37*100/'Физ. лица в абс.вел.'!CS37-100</f>
        <v>9.0692124105011942</v>
      </c>
      <c r="CS35" s="11">
        <f>'Физ. лица в абс.вел.'!DF37*100/'Физ. лица в абс.вел.'!CT37-100</f>
        <v>12.531493701259748</v>
      </c>
    </row>
    <row r="36" spans="1:97" x14ac:dyDescent="0.25">
      <c r="A36" s="8" t="s">
        <v>34</v>
      </c>
      <c r="B36" s="11">
        <f>'Физ. лица в абс.вел.'!O38*100/'Физ. лица в абс.вел.'!C38-100</f>
        <v>56.751643542751395</v>
      </c>
      <c r="C36" s="11">
        <f>'Физ. лица в абс.вел.'!P38*100/'Физ. лица в абс.вел.'!D38-100</f>
        <v>58.965512522738351</v>
      </c>
      <c r="D36" s="11">
        <f>'Физ. лица в абс.вел.'!Q38*100/'Физ. лица в абс.вел.'!E38-100</f>
        <v>59.917752710179627</v>
      </c>
      <c r="E36" s="11">
        <f>'Физ. лица в абс.вел.'!R38*100/'Физ. лица в абс.вел.'!F38-100</f>
        <v>65.965930550494704</v>
      </c>
      <c r="F36" s="11">
        <f>'Физ. лица в абс.вел.'!S38*100/'Физ. лица в абс.вел.'!G38-100</f>
        <v>68.376496810984492</v>
      </c>
      <c r="G36" s="11">
        <f>'Физ. лица в абс.вел.'!T38*100/'Физ. лица в абс.вел.'!H38-100</f>
        <v>67.164504771132187</v>
      </c>
      <c r="H36" s="11">
        <f>'Физ. лица в абс.вел.'!U38*100/'Физ. лица в абс.вел.'!I38-100</f>
        <v>69.897280593288627</v>
      </c>
      <c r="I36" s="11">
        <f>'Физ. лица в абс.вел.'!V38*100/'Физ. лица в абс.вел.'!J38-100</f>
        <v>72.484654513125633</v>
      </c>
      <c r="J36" s="11">
        <f>'Физ. лица в абс.вел.'!W38*100/'Физ. лица в абс.вел.'!K38-100</f>
        <v>74.017212505570626</v>
      </c>
      <c r="K36" s="11">
        <f>'Физ. лица в абс.вел.'!X38*100/'Физ. лица в абс.вел.'!L38-100</f>
        <v>75.648871269063022</v>
      </c>
      <c r="L36" s="11">
        <f>'Физ. лица в абс.вел.'!Y38*100/'Физ. лица в абс.вел.'!M38-100</f>
        <v>79.011192517994942</v>
      </c>
      <c r="M36" s="11">
        <f>'Физ. лица в абс.вел.'!Z38*100/'Физ. лица в абс.вел.'!N38-100</f>
        <v>79.003926776719879</v>
      </c>
      <c r="N36" s="11">
        <f>'Физ. лица в абс.вел.'!AA38*100/'Физ. лица в абс.вел.'!O38-100</f>
        <v>75.336538478623282</v>
      </c>
      <c r="O36" s="11">
        <f>'Физ. лица в абс.вел.'!AB38*100/'Физ. лица в абс.вел.'!P38-100</f>
        <v>76.094943552919375</v>
      </c>
      <c r="P36" s="11">
        <f>'Физ. лица в абс.вел.'!AC38*100/'Физ. лица в абс.вел.'!Q38-100</f>
        <v>78.025699621541037</v>
      </c>
      <c r="Q36" s="11">
        <f>'Физ. лица в абс.вел.'!AD38*100/'Физ. лица в абс.вел.'!R38-100</f>
        <v>74.76678699039698</v>
      </c>
      <c r="R36" s="11">
        <f>'Физ. лица в абс.вел.'!AE38*100/'Физ. лица в абс.вел.'!S38-100</f>
        <v>69.450471971355171</v>
      </c>
      <c r="S36" s="11">
        <f>'Физ. лица в абс.вел.'!AF38*100/'Физ. лица в абс.вел.'!T38-100</f>
        <v>67.012300841174039</v>
      </c>
      <c r="T36" s="11">
        <f>'Физ. лица в абс.вел.'!AG38*100/'Физ. лица в абс.вел.'!U38-100</f>
        <v>64.553465245564013</v>
      </c>
      <c r="U36" s="11">
        <f>'Физ. лица в абс.вел.'!AH38*100/'Физ. лица в абс.вел.'!V38-100</f>
        <v>60.345899754453797</v>
      </c>
      <c r="V36" s="11">
        <f>'Физ. лица в абс.вел.'!AI38*100/'Физ. лица в абс.вел.'!W38-100</f>
        <v>57.890885784616216</v>
      </c>
      <c r="W36" s="11">
        <f>'Физ. лица в абс.вел.'!AJ38*100/'Физ. лица в абс.вел.'!X38-100</f>
        <v>54.988996530021296</v>
      </c>
      <c r="X36" s="11">
        <f>'Физ. лица в абс.вел.'!AK38*100/'Физ. лица в абс.вел.'!Y38-100</f>
        <v>52.98944970834782</v>
      </c>
      <c r="Y36" s="11">
        <f>'Физ. лица в абс.вел.'!AL38*100/'Физ. лица в абс.вел.'!Z38-100</f>
        <v>51.200417697906801</v>
      </c>
      <c r="Z36" s="11">
        <f>'Физ. лица в абс.вел.'!AM38*100/'Физ. лица в абс.вел.'!AA38-100</f>
        <v>52.932036211322782</v>
      </c>
      <c r="AA36" s="11">
        <f>'Физ. лица в абс.вел.'!AN38*100/'Физ. лица в абс.вел.'!AB38-100</f>
        <v>51.425778067459675</v>
      </c>
      <c r="AB36" s="11">
        <f>'Физ. лица в абс.вел.'!AO38*100/'Физ. лица в абс.вел.'!AC38-100</f>
        <v>48.776938320535038</v>
      </c>
      <c r="AC36" s="11">
        <f>'Физ. лица в абс.вел.'!AP38*100/'Физ. лица в абс.вел.'!AD38-100</f>
        <v>40.540620036472745</v>
      </c>
      <c r="AD36" s="11">
        <f>'Физ. лица в абс.вел.'!AQ38*100/'Физ. лица в абс.вел.'!AE38-100</f>
        <v>36.155341994758061</v>
      </c>
      <c r="AE36" s="11">
        <f>'Физ. лица в абс.вел.'!AR38*100/'Физ. лица в абс.вел.'!AF38-100</f>
        <v>35.776918468492994</v>
      </c>
      <c r="AF36" s="11">
        <f>'Физ. лица в абс.вел.'!AS38*100/'Физ. лица в абс.вел.'!AG38-100</f>
        <v>35.429913199482883</v>
      </c>
      <c r="AG36" s="11">
        <f>'Физ. лица в абс.вел.'!AT38*100/'Физ. лица в абс.вел.'!AH38-100</f>
        <v>35.907029187914816</v>
      </c>
      <c r="AH36" s="11">
        <f>'Физ. лица в абс.вел.'!AU38*100/'Физ. лица в абс.вел.'!AI38-100</f>
        <v>35.738005551149882</v>
      </c>
      <c r="AI36" s="11">
        <f>'Физ. лица в абс.вел.'!AV38*100/'Физ. лица в абс.вел.'!AJ38-100</f>
        <v>35.803118721898016</v>
      </c>
      <c r="AJ36" s="11">
        <f>'Физ. лица в абс.вел.'!AW38*100/'Физ. лица в абс.вел.'!AK38-100</f>
        <v>36.057236644397705</v>
      </c>
      <c r="AK36" s="11">
        <f>'Физ. лица в абс.вел.'!AX38*100/'Физ. лица в абс.вел.'!AL38-100</f>
        <v>35.987955326846588</v>
      </c>
      <c r="AL36" s="11">
        <f>'Физ. лица в абс.вел.'!AY38*100/'Физ. лица в абс.вел.'!AM38-100</f>
        <v>35.983124972390328</v>
      </c>
      <c r="AM36" s="11">
        <f>'Физ. лица в абс.вел.'!AZ38*100/'Физ. лица в абс.вел.'!AN38-100</f>
        <v>36.065856020660704</v>
      </c>
      <c r="AN36" s="11">
        <f>'Физ. лица в абс.вел.'!BA38*100/'Физ. лица в абс.вел.'!AO38-100</f>
        <v>36.51688900913652</v>
      </c>
      <c r="AO36" s="11">
        <f>'Физ. лица в абс.вел.'!BB38*100/'Физ. лица в абс.вел.'!AP38-100</f>
        <v>43.144764655406959</v>
      </c>
      <c r="AP36" s="11">
        <f>'Физ. лица в абс.вел.'!BC38*100/'Физ. лица в абс.вел.'!AQ38-100</f>
        <v>46.998675277363816</v>
      </c>
      <c r="AQ36" s="11">
        <f>'Физ. лица в абс.вел.'!BD38*100/'Физ. лица в абс.вел.'!AR38-100</f>
        <v>47.525070196550331</v>
      </c>
      <c r="AR36" s="11">
        <f>'Физ. лица в абс.вел.'!BE38*100/'Физ. лица в абс.вел.'!AS38-100</f>
        <v>47.699290890672472</v>
      </c>
      <c r="AS36" s="11">
        <f>'Физ. лица в абс.вел.'!BF38*100/'Физ. лица в абс.вел.'!AT38-100</f>
        <v>46.886018666918062</v>
      </c>
      <c r="AT36" s="11">
        <f>'Физ. лица в абс.вел.'!BG38*100/'Физ. лица в абс.вел.'!AU38-100</f>
        <v>46.020849688715231</v>
      </c>
      <c r="AU36" s="11">
        <f>'Физ. лица в абс.вел.'!BH38*100/'Физ. лица в абс.вел.'!AV38-100</f>
        <v>45.044204149202216</v>
      </c>
      <c r="AV36" s="11">
        <f>'Физ. лица в абс.вел.'!BI38*100/'Физ. лица в абс.вел.'!AW38-100</f>
        <v>43.947194046587498</v>
      </c>
      <c r="AW36" s="11">
        <f>'Физ. лица в абс.вел.'!BJ38*100/'Физ. лица в абс.вел.'!AX38-100</f>
        <v>45.065767730848052</v>
      </c>
      <c r="AX36" s="11">
        <f>'Физ. лица в абс.вел.'!BK38*100/'Физ. лица в абс.вел.'!AY38-100</f>
        <v>45.150653780557121</v>
      </c>
      <c r="AY36" s="11">
        <f>'Физ. лица в абс.вел.'!BL38*100/'Физ. лица в абс.вел.'!AZ38-100</f>
        <v>44.727393511854871</v>
      </c>
      <c r="AZ36" s="11">
        <f>'Физ. лица в абс.вел.'!BM38*100/'Физ. лица в абс.вел.'!BA38-100</f>
        <v>39.759127982315732</v>
      </c>
      <c r="BA36" s="11">
        <f>'Физ. лица в абс.вел.'!BN38*100/'Физ. лица в абс.вел.'!BB38-100</f>
        <v>33.496110883677403</v>
      </c>
      <c r="BB36" s="11">
        <f>'Физ. лица в абс.вел.'!BO38*100/'Физ. лица в абс.вел.'!BC38-100</f>
        <v>28.554732603002066</v>
      </c>
      <c r="BC36" s="11">
        <f>'Физ. лица в абс.вел.'!BP38*100/'Физ. лица в абс.вел.'!BD38-100</f>
        <v>24.657403882756</v>
      </c>
      <c r="BD36" s="11">
        <f>'Физ. лица в абс.вел.'!BQ38*100/'Физ. лица в абс.вел.'!BE38-100</f>
        <v>22.000342931004923</v>
      </c>
      <c r="BE36" s="11">
        <f>'Физ. лица в абс.вел.'!BR38*100/'Физ. лица в абс.вел.'!BF38-100</f>
        <v>20.579966881041315</v>
      </c>
      <c r="BF36" s="11">
        <f>'Физ. лица в абс.вел.'!BS38*100/'Физ. лица в абс.вел.'!BG38-100</f>
        <v>19.82745686421606</v>
      </c>
      <c r="BG36" s="11">
        <f>'Физ. лица в абс.вел.'!BT38*100/'Физ. лица в абс.вел.'!BH38-100</f>
        <v>17.911825058584981</v>
      </c>
      <c r="BH36" s="11">
        <f>'Физ. лица в абс.вел.'!BU38*100/'Физ. лица в абс.вел.'!BI38-100</f>
        <v>16.250604912479488</v>
      </c>
      <c r="BI36" s="11">
        <f>'Физ. лица в абс.вел.'!BV38*100/'Физ. лица в абс.вел.'!BJ38-100</f>
        <v>14.09418143709847</v>
      </c>
      <c r="BJ36" s="11">
        <f>'Физ. лица в абс.вел.'!BW38*100/'Физ. лица в абс.вел.'!BK38-100</f>
        <v>13.34459837514828</v>
      </c>
      <c r="BK36" s="11">
        <f>'Физ. лица в абс.вел.'!BX38*100/'Физ. лица в абс.вел.'!BL38-100</f>
        <v>12.137572266969755</v>
      </c>
      <c r="BL36" s="11">
        <f>'Физ. лица в абс.вел.'!BY38*100/'Физ. лица в абс.вел.'!BM38-100</f>
        <v>14.66375784019634</v>
      </c>
      <c r="BM36" s="11">
        <f>'Физ. лица в абс.вел.'!BZ38*100/'Физ. лица в абс.вел.'!BN38-100</f>
        <v>18.976847085624172</v>
      </c>
      <c r="BN36" s="11">
        <f>'Физ. лица в абс.вел.'!CA38*100/'Физ. лица в абс.вел.'!BO38-100</f>
        <v>22.917510980645588</v>
      </c>
      <c r="BO36" s="11">
        <f>'Физ. лица в абс.вел.'!CB38*100/'Физ. лица в абс.вел.'!BP38-100</f>
        <v>25.507944990348221</v>
      </c>
      <c r="BP36" s="11">
        <f>'Физ. лица в абс.вел.'!CC38*100/'Физ. лица в абс.вел.'!BQ38-100</f>
        <v>27.277641437019582</v>
      </c>
      <c r="BQ36" s="11">
        <f>'Физ. лица в абс.вел.'!CD38*100/'Физ. лица в абс.вел.'!BR38-100</f>
        <v>29.181437833349293</v>
      </c>
      <c r="BR36" s="11">
        <f>'Физ. лица в абс.вел.'!CE38*100/'Физ. лица в абс.вел.'!BS38-100</f>
        <v>30.880235397232838</v>
      </c>
      <c r="BS36" s="11">
        <f>'Физ. лица в абс.вел.'!CF38*100/'Физ. лица в абс.вел.'!BT38-100</f>
        <v>32.837680592311898</v>
      </c>
      <c r="BT36" s="11">
        <f>'Физ. лица в абс.вел.'!CG38*100/'Физ. лица в абс.вел.'!BU38-100</f>
        <v>34.528027941639351</v>
      </c>
      <c r="BU36" s="11">
        <f>'Физ. лица в абс.вел.'!CH38*100/'Физ. лица в абс.вел.'!BV38-100</f>
        <v>34.822935074529994</v>
      </c>
      <c r="BV36" s="11">
        <f>'Физ. лица в абс.вел.'!CI38*100/'Физ. лица в абс.вел.'!BW38-100</f>
        <v>34.829741230365187</v>
      </c>
      <c r="BW36" s="11">
        <f>'Физ. лица в абс.вел.'!CJ38*100/'Физ. лица в абс.вел.'!BX38-100</f>
        <v>34.671123802469623</v>
      </c>
      <c r="BX36" s="11">
        <f>'Физ. лица в абс.вел.'!CK38*100/'Физ. лица в абс.вел.'!BY38-100</f>
        <v>34.060769801556347</v>
      </c>
      <c r="BY36" s="11">
        <f>'Физ. лица в абс.вел.'!CL38*100/'Физ. лица в абс.вел.'!BZ38-100</f>
        <v>32.614398939548749</v>
      </c>
      <c r="BZ36" s="11">
        <f>'Физ. лица в абс.вел.'!CM38*100/'Физ. лица в абс.вел.'!CA38-100</f>
        <v>31.35002673320264</v>
      </c>
      <c r="CA36" s="11">
        <f>'Физ. лица в абс.вел.'!CN38*100/'Физ. лица в абс.вел.'!CB38-100</f>
        <v>31.68523313811022</v>
      </c>
      <c r="CB36" s="11">
        <f>'Физ. лица в абс.вел.'!CO38*100/'Физ. лица в абс.вел.'!CC38-100</f>
        <v>29.527385159010606</v>
      </c>
      <c r="CC36" s="11">
        <f>'Физ. лица в абс.вел.'!CP38*100/'Физ. лица в абс.вел.'!CD38-100</f>
        <v>27.433577267932492</v>
      </c>
      <c r="CD36" s="11">
        <f>'Физ. лица в абс.вел.'!CQ38*100/'Физ. лица в абс.вел.'!CE38-100</f>
        <v>24.072612470402532</v>
      </c>
      <c r="CE36" s="11">
        <f>'Физ. лица в абс.вел.'!CR38*100/'Физ. лица в абс.вел.'!CF38-100</f>
        <v>20.700000000000003</v>
      </c>
      <c r="CF36" s="11">
        <f>'Физ. лица в абс.вел.'!CS38*100/'Физ. лица в абс.вел.'!CG38-100</f>
        <v>23.992814985886582</v>
      </c>
      <c r="CG36" s="11">
        <f>'Физ. лица в абс.вел.'!CT38*100/'Физ. лица в абс.вел.'!CH38-100</f>
        <v>21.737263033175353</v>
      </c>
      <c r="CH36" s="11">
        <f>'Физ. лица в абс.вел.'!CU38*100/'Физ. лица в абс.вел.'!CI38-100</f>
        <v>38.618972650386269</v>
      </c>
      <c r="CI36" s="11">
        <f>'Физ. лица в абс.вел.'!CV38*100/'Физ. лица в абс.вел.'!CJ38-100</f>
        <v>37.218306291702248</v>
      </c>
      <c r="CJ36" s="11">
        <f>'Физ. лица в абс.вел.'!CW38*100/'Физ. лица в абс.вел.'!CK38-100</f>
        <v>34.991697534806491</v>
      </c>
      <c r="CK36" s="11">
        <f>'Физ. лица в абс.вел.'!CX38*100/'Физ. лица в абс.вел.'!CL38-100</f>
        <v>32.204660461048292</v>
      </c>
      <c r="CL36" s="11">
        <f>'Физ. лица в абс.вел.'!CY38*100/'Физ. лица в абс.вел.'!CM38-100</f>
        <v>30.028290174422153</v>
      </c>
      <c r="CM36" s="11">
        <f>'Физ. лица в абс.вел.'!CZ38*100/'Физ. лица в абс.вел.'!CN38-100</f>
        <v>27.086825122405074</v>
      </c>
      <c r="CN36" s="11">
        <f>'Физ. лица в абс.вел.'!DA38*100/'Физ. лица в абс.вел.'!CO38-100</f>
        <v>27.31851268935668</v>
      </c>
      <c r="CO36" s="11">
        <f>'Физ. лица в абс.вел.'!DB38*100/'Физ. лица в абс.вел.'!CP38-100</f>
        <v>27.099002153485998</v>
      </c>
      <c r="CP36" s="11">
        <f>'Физ. лица в абс.вел.'!DC38*100/'Физ. лица в абс.вел.'!CQ38-100</f>
        <v>27.926851209293957</v>
      </c>
      <c r="CQ36" s="11">
        <f>'Физ. лица в абс.вел.'!DD38*100/'Физ. лица в абс.вел.'!CR38-100</f>
        <v>30.267239552224424</v>
      </c>
      <c r="CR36" s="11">
        <f>'Физ. лица в абс.вел.'!DE38*100/'Физ. лица в абс.вел.'!CS38-100</f>
        <v>25.263561550447989</v>
      </c>
      <c r="CS36" s="11">
        <f>'Физ. лица в абс.вел.'!DF38*100/'Физ. лица в абс.вел.'!CT38-100</f>
        <v>28.472450332737196</v>
      </c>
    </row>
    <row r="37" spans="1:97" x14ac:dyDescent="0.25">
      <c r="A37" s="8" t="s">
        <v>35</v>
      </c>
      <c r="B37" s="11">
        <f>'Физ. лица в абс.вел.'!O39*100/'Физ. лица в абс.вел.'!C39-100</f>
        <v>16.602182928328475</v>
      </c>
      <c r="C37" s="11">
        <f>'Физ. лица в абс.вел.'!P39*100/'Физ. лица в абс.вел.'!D39-100</f>
        <v>17.334933768014253</v>
      </c>
      <c r="D37" s="11">
        <f>'Физ. лица в абс.вел.'!Q39*100/'Физ. лица в абс.вел.'!E39-100</f>
        <v>18.501894524218244</v>
      </c>
      <c r="E37" s="11">
        <f>'Физ. лица в абс.вел.'!R39*100/'Физ. лица в абс.вел.'!F39-100</f>
        <v>19.51786420213962</v>
      </c>
      <c r="F37" s="11">
        <f>'Физ. лица в абс.вел.'!S39*100/'Физ. лица в абс.вел.'!G39-100</f>
        <v>20.651726881131395</v>
      </c>
      <c r="G37" s="11">
        <f>'Физ. лица в абс.вел.'!T39*100/'Физ. лица в абс.вел.'!H39-100</f>
        <v>21.576627986471522</v>
      </c>
      <c r="H37" s="11">
        <f>'Физ. лица в абс.вел.'!U39*100/'Физ. лица в абс.вел.'!I39-100</f>
        <v>22.272577619060499</v>
      </c>
      <c r="I37" s="11">
        <f>'Физ. лица в абс.вел.'!V39*100/'Физ. лица в абс.вел.'!J39-100</f>
        <v>23.140663494406155</v>
      </c>
      <c r="J37" s="11">
        <f>'Физ. лица в абс.вел.'!W39*100/'Физ. лица в абс.вел.'!K39-100</f>
        <v>24.291891239355195</v>
      </c>
      <c r="K37" s="11">
        <f>'Физ. лица в абс.вел.'!X39*100/'Физ. лица в абс.вел.'!L39-100</f>
        <v>24.689720533633334</v>
      </c>
      <c r="L37" s="11">
        <f>'Физ. лица в абс.вел.'!Y39*100/'Физ. лица в абс.вел.'!M39-100</f>
        <v>24.509958738557827</v>
      </c>
      <c r="M37" s="11">
        <f>'Физ. лица в абс.вел.'!Z39*100/'Физ. лица в абс.вел.'!N39-100</f>
        <v>23.960961112795587</v>
      </c>
      <c r="N37" s="11">
        <f>'Физ. лица в абс.вел.'!AA39*100/'Физ. лица в абс.вел.'!O39-100</f>
        <v>25.072837260227601</v>
      </c>
      <c r="O37" s="11">
        <f>'Физ. лица в абс.вел.'!AB39*100/'Физ. лица в абс.вел.'!P39-100</f>
        <v>25.126542427573057</v>
      </c>
      <c r="P37" s="11">
        <f>'Физ. лица в абс.вел.'!AC39*100/'Физ. лица в абс.вел.'!Q39-100</f>
        <v>25.280629601438093</v>
      </c>
      <c r="Q37" s="11">
        <f>'Физ. лица в абс.вел.'!AD39*100/'Физ. лица в абс.вел.'!R39-100</f>
        <v>25.218234774893432</v>
      </c>
      <c r="R37" s="11">
        <f>'Физ. лица в абс.вел.'!AE39*100/'Физ. лица в абс.вел.'!S39-100</f>
        <v>24.548708149921737</v>
      </c>
      <c r="S37" s="11">
        <f>'Физ. лица в абс.вел.'!AF39*100/'Физ. лица в абс.вел.'!T39-100</f>
        <v>24.048067171135273</v>
      </c>
      <c r="T37" s="11">
        <f>'Физ. лица в абс.вел.'!AG39*100/'Физ. лица в абс.вел.'!U39-100</f>
        <v>23.211168908694546</v>
      </c>
      <c r="U37" s="11">
        <f>'Физ. лица в абс.вел.'!AH39*100/'Физ. лица в абс.вел.'!V39-100</f>
        <v>22.47874342088241</v>
      </c>
      <c r="V37" s="11">
        <f>'Физ. лица в абс.вел.'!AI39*100/'Физ. лица в абс.вел.'!W39-100</f>
        <v>21.588085229724499</v>
      </c>
      <c r="W37" s="11">
        <f>'Физ. лица в абс.вел.'!AJ39*100/'Физ. лица в абс.вел.'!X39-100</f>
        <v>20.944170425723499</v>
      </c>
      <c r="X37" s="11">
        <f>'Физ. лица в абс.вел.'!AK39*100/'Физ. лица в абс.вел.'!Y39-100</f>
        <v>20.895057681717319</v>
      </c>
      <c r="Y37" s="11">
        <f>'Физ. лица в абс.вел.'!AL39*100/'Физ. лица в абс.вел.'!Z39-100</f>
        <v>21.014822168670662</v>
      </c>
      <c r="Z37" s="11">
        <f>'Физ. лица в абс.вел.'!AM39*100/'Физ. лица в абс.вел.'!AA39-100</f>
        <v>20.5882646233499</v>
      </c>
      <c r="AA37" s="11">
        <f>'Физ. лица в абс.вел.'!AN39*100/'Физ. лица в абс.вел.'!AB39-100</f>
        <v>20.700140830664893</v>
      </c>
      <c r="AB37" s="11">
        <f>'Физ. лица в абс.вел.'!AO39*100/'Физ. лица в абс.вел.'!AC39-100</f>
        <v>20.320840174702752</v>
      </c>
      <c r="AC37" s="11">
        <f>'Физ. лица в абс.вел.'!AP39*100/'Физ. лица в абс.вел.'!AD39-100</f>
        <v>16.834662395556833</v>
      </c>
      <c r="AD37" s="11">
        <f>'Физ. лица в абс.вел.'!AQ39*100/'Физ. лица в абс.вел.'!AE39-100</f>
        <v>15.205781584185232</v>
      </c>
      <c r="AE37" s="11">
        <f>'Физ. лица в абс.вел.'!AR39*100/'Физ. лица в абс.вел.'!AF39-100</f>
        <v>14.771562193309975</v>
      </c>
      <c r="AF37" s="11">
        <f>'Физ. лица в абс.вел.'!AS39*100/'Физ. лица в абс.вел.'!AG39-100</f>
        <v>14.909194190020131</v>
      </c>
      <c r="AG37" s="11">
        <f>'Физ. лица в абс.вел.'!AT39*100/'Физ. лица в абс.вел.'!AH39-100</f>
        <v>14.739128033648711</v>
      </c>
      <c r="AH37" s="11">
        <f>'Физ. лица в абс.вел.'!AU39*100/'Физ. лица в абс.вел.'!AI39-100</f>
        <v>14.874377329800552</v>
      </c>
      <c r="AI37" s="11">
        <f>'Физ. лица в абс.вел.'!AV39*100/'Физ. лица в абс.вел.'!AJ39-100</f>
        <v>15.542678965830845</v>
      </c>
      <c r="AJ37" s="11">
        <f>'Физ. лица в абс.вел.'!AW39*100/'Физ. лица в абс.вел.'!AK39-100</f>
        <v>15.152573084874845</v>
      </c>
      <c r="AK37" s="11">
        <f>'Физ. лица в абс.вел.'!AX39*100/'Физ. лица в абс.вел.'!AL39-100</f>
        <v>14.628036708047944</v>
      </c>
      <c r="AL37" s="11">
        <f>'Физ. лица в абс.вел.'!AY39*100/'Физ. лица в абс.вел.'!AM39-100</f>
        <v>14.64611883474079</v>
      </c>
      <c r="AM37" s="11">
        <f>'Физ. лица в абс.вел.'!AZ39*100/'Физ. лица в абс.вел.'!AN39-100</f>
        <v>14.918341606181983</v>
      </c>
      <c r="AN37" s="11">
        <f>'Физ. лица в абс.вел.'!BA39*100/'Физ. лица в абс.вел.'!AO39-100</f>
        <v>15.632878991489093</v>
      </c>
      <c r="AO37" s="11">
        <f>'Физ. лица в абс.вел.'!BB39*100/'Физ. лица в абс.вел.'!AP39-100</f>
        <v>19.588928951460417</v>
      </c>
      <c r="AP37" s="11">
        <f>'Физ. лица в абс.вел.'!BC39*100/'Физ. лица в абс.вел.'!AQ39-100</f>
        <v>22.181288884881425</v>
      </c>
      <c r="AQ37" s="11">
        <f>'Физ. лица в абс.вел.'!BD39*100/'Физ. лица в абс.вел.'!AR39-100</f>
        <v>23.863095323400202</v>
      </c>
      <c r="AR37" s="11">
        <f>'Физ. лица в абс.вел.'!BE39*100/'Физ. лица в абс.вел.'!AS39-100</f>
        <v>24.861340046317068</v>
      </c>
      <c r="AS37" s="11">
        <f>'Физ. лица в абс.вел.'!BF39*100/'Физ. лица в абс.вел.'!AT39-100</f>
        <v>25.757999205047952</v>
      </c>
      <c r="AT37" s="11">
        <f>'Физ. лица в абс.вел.'!BG39*100/'Физ. лица в абс.вел.'!AU39-100</f>
        <v>26.101284551751974</v>
      </c>
      <c r="AU37" s="11">
        <f>'Физ. лица в абс.вел.'!BH39*100/'Физ. лица в абс.вел.'!AV39-100</f>
        <v>26.509185171192158</v>
      </c>
      <c r="AV37" s="11">
        <f>'Физ. лица в абс.вел.'!BI39*100/'Физ. лица в абс.вел.'!AW39-100</f>
        <v>26.781766096937304</v>
      </c>
      <c r="AW37" s="11">
        <f>'Физ. лица в абс.вел.'!BJ39*100/'Физ. лица в абс.вел.'!AX39-100</f>
        <v>27.912716960323507</v>
      </c>
      <c r="AX37" s="11">
        <f>'Физ. лица в абс.вел.'!BK39*100/'Физ. лица в абс.вел.'!AY39-100</f>
        <v>28.245628207976409</v>
      </c>
      <c r="AY37" s="11">
        <f>'Физ. лица в абс.вел.'!BL39*100/'Физ. лица в абс.вел.'!AZ39-100</f>
        <v>28.792500294242359</v>
      </c>
      <c r="AZ37" s="11">
        <f>'Физ. лица в абс.вел.'!BM39*100/'Физ. лица в абс.вел.'!BA39-100</f>
        <v>25.792683432992348</v>
      </c>
      <c r="BA37" s="11">
        <f>'Физ. лица в абс.вел.'!BN39*100/'Физ. лица в абс.вел.'!BB39-100</f>
        <v>22.096742616033751</v>
      </c>
      <c r="BB37" s="11">
        <f>'Физ. лица в абс.вел.'!BO39*100/'Физ. лица в абс.вел.'!BC39-100</f>
        <v>19.060414536177035</v>
      </c>
      <c r="BC37" s="11">
        <f>'Физ. лица в абс.вел.'!BP39*100/'Физ. лица в абс.вел.'!BD39-100</f>
        <v>16.974670216581671</v>
      </c>
      <c r="BD37" s="11">
        <f>'Физ. лица в абс.вел.'!BQ39*100/'Физ. лица в абс.вел.'!BE39-100</f>
        <v>16.051004724480933</v>
      </c>
      <c r="BE37" s="11">
        <f>'Физ. лица в абс.вел.'!BR39*100/'Физ. лица в абс.вел.'!BF39-100</f>
        <v>15.271580642054815</v>
      </c>
      <c r="BF37" s="11">
        <f>'Физ. лица в абс.вел.'!BS39*100/'Физ. лица в абс.вел.'!BG39-100</f>
        <v>15.425696969696972</v>
      </c>
      <c r="BG37" s="11">
        <f>'Физ. лица в абс.вел.'!BT39*100/'Физ. лица в абс.вел.'!BH39-100</f>
        <v>14.888334528303005</v>
      </c>
      <c r="BH37" s="11">
        <f>'Физ. лица в абс.вел.'!BU39*100/'Физ. лица в абс.вел.'!BI39-100</f>
        <v>15.505698977788512</v>
      </c>
      <c r="BI37" s="11">
        <f>'Физ. лица в абс.вел.'!BV39*100/'Физ. лица в абс.вел.'!BJ39-100</f>
        <v>16.527985912955018</v>
      </c>
      <c r="BJ37" s="11">
        <f>'Физ. лица в абс.вел.'!BW39*100/'Физ. лица в абс.вел.'!BK39-100</f>
        <v>16.691620050146739</v>
      </c>
      <c r="BK37" s="11">
        <f>'Физ. лица в абс.вел.'!BX39*100/'Физ. лица в абс.вел.'!BL39-100</f>
        <v>16.233487403192527</v>
      </c>
      <c r="BL37" s="11">
        <f>'Физ. лица в абс.вел.'!BY39*100/'Физ. лица в абс.вел.'!BM39-100</f>
        <v>19.284293141316752</v>
      </c>
      <c r="BM37" s="11">
        <f>'Физ. лица в абс.вел.'!BZ39*100/'Физ. лица в абс.вел.'!BN39-100</f>
        <v>22.596234126856871</v>
      </c>
      <c r="BN37" s="11">
        <f>'Физ. лица в абс.вел.'!CA39*100/'Физ. лица в абс.вел.'!BO39-100</f>
        <v>25.777705463114543</v>
      </c>
      <c r="BO37" s="11">
        <f>'Физ. лица в абс.вел.'!CB39*100/'Физ. лица в абс.вел.'!BP39-100</f>
        <v>27.882356044303862</v>
      </c>
      <c r="BP37" s="11">
        <f>'Физ. лица в абс.вел.'!CC39*100/'Физ. лица в абс.вел.'!BQ39-100</f>
        <v>28.981512466264803</v>
      </c>
      <c r="BQ37" s="11">
        <f>'Физ. лица в абс.вел.'!CD39*100/'Физ. лица в абс.вел.'!BR39-100</f>
        <v>31.38243635771633</v>
      </c>
      <c r="BR37" s="11">
        <f>'Физ. лица в абс.вел.'!CE39*100/'Физ. лица в абс.вел.'!BS39-100</f>
        <v>33.221004303437496</v>
      </c>
      <c r="BS37" s="11">
        <f>'Физ. лица в абс.вел.'!CF39*100/'Физ. лица в абс.вел.'!BT39-100</f>
        <v>35.049229198149447</v>
      </c>
      <c r="BT37" s="11">
        <f>'Физ. лица в абс.вел.'!CG39*100/'Физ. лица в абс.вел.'!BU39-100</f>
        <v>35.510203669422737</v>
      </c>
      <c r="BU37" s="11">
        <f>'Физ. лица в абс.вел.'!CH39*100/'Физ. лица в абс.вел.'!BV39-100</f>
        <v>33.896905037107643</v>
      </c>
      <c r="BV37" s="11">
        <f>'Физ. лица в абс.вел.'!CI39*100/'Физ. лица в абс.вел.'!BW39-100</f>
        <v>33.531075461403645</v>
      </c>
      <c r="BW37" s="11">
        <f>'Физ. лица в абс.вел.'!CJ39*100/'Физ. лица в абс.вел.'!BX39-100</f>
        <v>32.991438742201751</v>
      </c>
      <c r="BX37" s="11">
        <f>'Физ. лица в абс.вел.'!CK39*100/'Физ. лица в абс.вел.'!BY39-100</f>
        <v>32.107619183728048</v>
      </c>
      <c r="BY37" s="11">
        <f>'Физ. лица в абс.вел.'!CL39*100/'Физ. лица в абс.вел.'!BZ39-100</f>
        <v>31.697924972848938</v>
      </c>
      <c r="BZ37" s="11">
        <f>'Физ. лица в абс.вел.'!CM39*100/'Физ. лица в абс.вел.'!CA39-100</f>
        <v>30.876050512606156</v>
      </c>
      <c r="CA37" s="11">
        <f>'Физ. лица в абс.вел.'!CN39*100/'Физ. лица в абс.вел.'!CB39-100</f>
        <v>30.931790075446941</v>
      </c>
      <c r="CB37" s="11">
        <f>'Физ. лица в абс.вел.'!CO39*100/'Физ. лица в абс.вел.'!CC39-100</f>
        <v>28.334053544999762</v>
      </c>
      <c r="CC37" s="11">
        <f>'Физ. лица в абс.вел.'!CP39*100/'Физ. лица в абс.вел.'!CD39-100</f>
        <v>25.284920026739272</v>
      </c>
      <c r="CD37" s="11">
        <f>'Физ. лица в абс.вел.'!CQ39*100/'Физ. лица в абс.вел.'!CE39-100</f>
        <v>21.767788915926289</v>
      </c>
      <c r="CE37" s="11">
        <f>'Физ. лица в абс.вел.'!CR39*100/'Физ. лица в абс.вел.'!CF39-100</f>
        <v>17.516582291243395</v>
      </c>
      <c r="CF37" s="11">
        <f>'Физ. лица в абс.вел.'!CS39*100/'Физ. лица в абс.вел.'!CG39-100</f>
        <v>14.012605464752923</v>
      </c>
      <c r="CG37" s="11">
        <f>'Физ. лица в абс.вел.'!CT39*100/'Физ. лица в абс.вел.'!CH39-100</f>
        <v>10.942101496892406</v>
      </c>
      <c r="CH37" s="11">
        <f>'Физ. лица в абс.вел.'!CU39*100/'Физ. лица в абс.вел.'!CI39-100</f>
        <v>10.48936560349172</v>
      </c>
      <c r="CI37" s="11">
        <f>'Физ. лица в абс.вел.'!CV39*100/'Физ. лица в абс.вел.'!CJ39-100</f>
        <v>8.8171986335909764</v>
      </c>
      <c r="CJ37" s="11">
        <f>'Физ. лица в абс.вел.'!CW39*100/'Физ. лица в абс.вел.'!CK39-100</f>
        <v>6.8561892750732341</v>
      </c>
      <c r="CK37" s="11">
        <f>'Физ. лица в абс.вел.'!CX39*100/'Физ. лица в абс.вел.'!CL39-100</f>
        <v>5.0712353743341652</v>
      </c>
      <c r="CL37" s="11">
        <f>'Физ. лица в абс.вел.'!CY39*100/'Физ. лица в абс.вел.'!CM39-100</f>
        <v>3.6084345855662576</v>
      </c>
      <c r="CM37" s="11">
        <f>'Физ. лица в абс.вел.'!CZ39*100/'Физ. лица в абс.вел.'!CN39-100</f>
        <v>1.4677841657581325</v>
      </c>
      <c r="CN37" s="11">
        <f>'Физ. лица в абс.вел.'!DA39*100/'Физ. лица в абс.вел.'!CO39-100</f>
        <v>1.6242002889363363</v>
      </c>
      <c r="CO37" s="11">
        <f>'Физ. лица в абс.вел.'!DB39*100/'Физ. лица в абс.вел.'!CP39-100</f>
        <v>1.3847425202691284</v>
      </c>
      <c r="CP37" s="11">
        <f>'Физ. лица в абс.вел.'!DC39*100/'Физ. лица в абс.вел.'!CQ39-100</f>
        <v>1.5557736402112425</v>
      </c>
      <c r="CQ37" s="11">
        <f>'Физ. лица в абс.вел.'!DD39*100/'Физ. лица в абс.вел.'!CR39-100</f>
        <v>2.977914413477535</v>
      </c>
      <c r="CR37" s="11">
        <f>'Физ. лица в абс.вел.'!DE39*100/'Физ. лица в абс.вел.'!CS39-100</f>
        <v>4.3425370305003241</v>
      </c>
      <c r="CS37" s="11">
        <f>'Физ. лица в абс.вел.'!DF39*100/'Физ. лица в абс.вел.'!CT39-100</f>
        <v>6.3163789695612138</v>
      </c>
    </row>
    <row r="38" spans="1:97" x14ac:dyDescent="0.25">
      <c r="A38" s="8" t="s">
        <v>36</v>
      </c>
      <c r="B38" s="11">
        <f>'Физ. лица в абс.вел.'!O40*100/'Физ. лица в абс.вел.'!C40-100</f>
        <v>13.503396789204842</v>
      </c>
      <c r="C38" s="11">
        <f>'Физ. лица в абс.вел.'!P40*100/'Физ. лица в абс.вел.'!D40-100</f>
        <v>13.47527681091718</v>
      </c>
      <c r="D38" s="11">
        <f>'Физ. лица в абс.вел.'!Q40*100/'Физ. лица в абс.вел.'!E40-100</f>
        <v>12.769033279008653</v>
      </c>
      <c r="E38" s="11">
        <f>'Физ. лица в абс.вел.'!R40*100/'Физ. лица в абс.вел.'!F40-100</f>
        <v>13.715586733342477</v>
      </c>
      <c r="F38" s="11">
        <f>'Физ. лица в абс.вел.'!S40*100/'Физ. лица в абс.вел.'!G40-100</f>
        <v>15.011868998262784</v>
      </c>
      <c r="G38" s="11">
        <f>'Физ. лица в абс.вел.'!T40*100/'Физ. лица в абс.вел.'!H40-100</f>
        <v>15.865172931478753</v>
      </c>
      <c r="H38" s="11">
        <f>'Физ. лица в абс.вел.'!U40*100/'Физ. лица в абс.вел.'!I40-100</f>
        <v>16.611524827539981</v>
      </c>
      <c r="I38" s="11">
        <f>'Физ. лица в абс.вел.'!V40*100/'Физ. лица в абс.вел.'!J40-100</f>
        <v>17.448103562788873</v>
      </c>
      <c r="J38" s="11">
        <f>'Физ. лица в абс.вел.'!W40*100/'Физ. лица в абс.вел.'!K40-100</f>
        <v>17.841950289107331</v>
      </c>
      <c r="K38" s="11">
        <f>'Физ. лица в абс.вел.'!X40*100/'Физ. лица в абс.вел.'!L40-100</f>
        <v>18.520079079902601</v>
      </c>
      <c r="L38" s="11">
        <f>'Физ. лица в абс.вел.'!Y40*100/'Физ. лица в абс.вел.'!M40-100</f>
        <v>19.136463378194833</v>
      </c>
      <c r="M38" s="11">
        <f>'Физ. лица в абс.вел.'!Z40*100/'Физ. лица в абс.вел.'!N40-100</f>
        <v>18.000462599921079</v>
      </c>
      <c r="N38" s="11">
        <f>'Физ. лица в абс.вел.'!AA40*100/'Физ. лица в абс.вел.'!O40-100</f>
        <v>18.00153700204585</v>
      </c>
      <c r="O38" s="11">
        <f>'Физ. лица в абс.вел.'!AB40*100/'Физ. лица в абс.вел.'!P40-100</f>
        <v>17.896505204815128</v>
      </c>
      <c r="P38" s="11">
        <f>'Физ. лица в абс.вел.'!AC40*100/'Физ. лица в абс.вел.'!Q40-100</f>
        <v>18.61135811258336</v>
      </c>
      <c r="Q38" s="11">
        <f>'Физ. лица в абс.вел.'!AD40*100/'Физ. лица в абс.вел.'!R40-100</f>
        <v>18.601235102482164</v>
      </c>
      <c r="R38" s="11">
        <f>'Физ. лица в абс.вел.'!AE40*100/'Физ. лица в абс.вел.'!S40-100</f>
        <v>18.536381113756988</v>
      </c>
      <c r="S38" s="11">
        <f>'Физ. лица в абс.вел.'!AF40*100/'Физ. лица в абс.вел.'!T40-100</f>
        <v>18.416150418983406</v>
      </c>
      <c r="T38" s="11">
        <f>'Физ. лица в абс.вел.'!AG40*100/'Физ. лица в абс.вел.'!U40-100</f>
        <v>18.103360857910829</v>
      </c>
      <c r="U38" s="11">
        <f>'Физ. лица в абс.вел.'!AH40*100/'Физ. лица в абс.вел.'!V40-100</f>
        <v>17.588872356393296</v>
      </c>
      <c r="V38" s="11">
        <f>'Физ. лица в абс.вел.'!AI40*100/'Физ. лица в абс.вел.'!W40-100</f>
        <v>17.318348196078261</v>
      </c>
      <c r="W38" s="11">
        <f>'Физ. лица в абс.вел.'!AJ40*100/'Физ. лица в абс.вел.'!X40-100</f>
        <v>16.576482202369206</v>
      </c>
      <c r="X38" s="11">
        <f>'Физ. лица в абс.вел.'!AK40*100/'Физ. лица в абс.вел.'!Y40-100</f>
        <v>16.048141612229699</v>
      </c>
      <c r="Y38" s="11">
        <f>'Физ. лица в абс.вел.'!AL40*100/'Физ. лица в абс.вел.'!Z40-100</f>
        <v>17.057275100931179</v>
      </c>
      <c r="Z38" s="11">
        <f>'Физ. лица в абс.вел.'!AM40*100/'Физ. лица в абс.вел.'!AA40-100</f>
        <v>16.947896669024288</v>
      </c>
      <c r="AA38" s="11">
        <f>'Физ. лица в абс.вел.'!AN40*100/'Физ. лица в абс.вел.'!AB40-100</f>
        <v>17.665382682967675</v>
      </c>
      <c r="AB38" s="11">
        <f>'Физ. лица в абс.вел.'!AO40*100/'Физ. лица в абс.вел.'!AC40-100</f>
        <v>17.1701687343283</v>
      </c>
      <c r="AC38" s="11">
        <f>'Физ. лица в абс.вел.'!AP40*100/'Физ. лица в абс.вел.'!AD40-100</f>
        <v>14.234729635020756</v>
      </c>
      <c r="AD38" s="11">
        <f>'Физ. лица в абс.вел.'!AQ40*100/'Физ. лица в абс.вел.'!AE40-100</f>
        <v>12.459392317982037</v>
      </c>
      <c r="AE38" s="11">
        <f>'Физ. лица в абс.вел.'!AR40*100/'Физ. лица в абс.вел.'!AF40-100</f>
        <v>11.941922256161348</v>
      </c>
      <c r="AF38" s="11">
        <f>'Физ. лица в абс.вел.'!AS40*100/'Физ. лица в абс.вел.'!AG40-100</f>
        <v>11.645147340458394</v>
      </c>
      <c r="AG38" s="11">
        <f>'Физ. лица в абс.вел.'!AT40*100/'Физ. лица в абс.вел.'!AH40-100</f>
        <v>11.30867349523318</v>
      </c>
      <c r="AH38" s="11">
        <f>'Физ. лица в абс.вел.'!AU40*100/'Физ. лица в абс.вел.'!AI40-100</f>
        <v>11.132744246418056</v>
      </c>
      <c r="AI38" s="11">
        <f>'Физ. лица в абс.вел.'!AV40*100/'Физ. лица в абс.вел.'!AJ40-100</f>
        <v>12.159351976550738</v>
      </c>
      <c r="AJ38" s="11">
        <f>'Физ. лица в абс.вел.'!AW40*100/'Физ. лица в абс.вел.'!AK40-100</f>
        <v>11.916713143707014</v>
      </c>
      <c r="AK38" s="11">
        <f>'Физ. лица в абс.вел.'!AX40*100/'Физ. лица в абс.вел.'!AL40-100</f>
        <v>11.147106606838932</v>
      </c>
      <c r="AL38" s="11">
        <f>'Физ. лица в абс.вел.'!AY40*100/'Физ. лица в абс.вел.'!AM40-100</f>
        <v>10.954314623352431</v>
      </c>
      <c r="AM38" s="11">
        <f>'Физ. лица в абс.вел.'!AZ40*100/'Физ. лица в абс.вел.'!AN40-100</f>
        <v>10.771727063110248</v>
      </c>
      <c r="AN38" s="11">
        <f>'Физ. лица в абс.вел.'!BA40*100/'Физ. лица в абс.вел.'!AO40-100</f>
        <v>11.208507775119614</v>
      </c>
      <c r="AO38" s="11">
        <f>'Физ. лица в абс.вел.'!BB40*100/'Физ. лица в абс.вел.'!AP40-100</f>
        <v>14.176899770640034</v>
      </c>
      <c r="AP38" s="11">
        <f>'Физ. лица в абс.вел.'!BC40*100/'Физ. лица в абс.вел.'!AQ40-100</f>
        <v>16.179552534692718</v>
      </c>
      <c r="AQ38" s="11">
        <f>'Физ. лица в абс.вел.'!BD40*100/'Физ. лица в абс.вел.'!AR40-100</f>
        <v>17.461593092363472</v>
      </c>
      <c r="AR38" s="11">
        <f>'Физ. лица в абс.вел.'!BE40*100/'Физ. лица в абс.вел.'!AS40-100</f>
        <v>17.883097240666956</v>
      </c>
      <c r="AS38" s="11">
        <f>'Физ. лица в абс.вел.'!BF40*100/'Физ. лица в абс.вел.'!AT40-100</f>
        <v>18.39166249488008</v>
      </c>
      <c r="AT38" s="11">
        <f>'Физ. лица в абс.вел.'!BG40*100/'Физ. лица в абс.вел.'!AU40-100</f>
        <v>18.850006738241774</v>
      </c>
      <c r="AU38" s="11">
        <f>'Физ. лица в абс.вел.'!BH40*100/'Физ. лица в абс.вел.'!AV40-100</f>
        <v>18.000582714566988</v>
      </c>
      <c r="AV38" s="11">
        <f>'Физ. лица в абс.вел.'!BI40*100/'Физ. лица в абс.вел.'!AW40-100</f>
        <v>17.770589263857318</v>
      </c>
      <c r="AW38" s="11">
        <f>'Физ. лица в абс.вел.'!BJ40*100/'Физ. лица в абс.вел.'!AX40-100</f>
        <v>19.075999477965809</v>
      </c>
      <c r="AX38" s="11">
        <f>'Физ. лица в абс.вел.'!BK40*100/'Физ. лица в абс.вел.'!AY40-100</f>
        <v>19.525869527599937</v>
      </c>
      <c r="AY38" s="11">
        <f>'Физ. лица в абс.вел.'!BL40*100/'Физ. лица в абс.вел.'!AZ40-100</f>
        <v>19.889668405588537</v>
      </c>
      <c r="AZ38" s="11">
        <f>'Физ. лица в абс.вел.'!BM40*100/'Физ. лица в абс.вел.'!BA40-100</f>
        <v>17.587939698492463</v>
      </c>
      <c r="BA38" s="11">
        <f>'Физ. лица в абс.вел.'!BN40*100/'Физ. лица в абс.вел.'!BB40-100</f>
        <v>14.651103193432917</v>
      </c>
      <c r="BB38" s="11">
        <f>'Физ. лица в абс.вел.'!BO40*100/'Физ. лица в абс.вел.'!BC40-100</f>
        <v>12.041212653064548</v>
      </c>
      <c r="BC38" s="11">
        <f>'Физ. лица в абс.вел.'!BP40*100/'Физ. лица в абс.вел.'!BD40-100</f>
        <v>9.8434342630749825</v>
      </c>
      <c r="BD38" s="11">
        <f>'Физ. лица в абс.вел.'!BQ40*100/'Физ. лица в абс.вел.'!BE40-100</f>
        <v>9.1157303458688972</v>
      </c>
      <c r="BE38" s="11">
        <f>'Физ. лица в абс.вел.'!BR40*100/'Физ. лица в абс.вел.'!BF40-100</f>
        <v>8.4200167600771891</v>
      </c>
      <c r="BF38" s="11">
        <f>'Физ. лица в абс.вел.'!BS40*100/'Физ. лица в абс.вел.'!BG40-100</f>
        <v>8.7431776605234148</v>
      </c>
      <c r="BG38" s="11">
        <f>'Физ. лица в абс.вел.'!BT40*100/'Физ. лица в абс.вел.'!BH40-100</f>
        <v>9.1402234177073183</v>
      </c>
      <c r="BH38" s="11">
        <f>'Физ. лица в абс.вел.'!BU40*100/'Физ. лица в абс.вел.'!BI40-100</f>
        <v>9.5838344245987628</v>
      </c>
      <c r="BI38" s="11">
        <f>'Физ. лица в абс.вел.'!BV40*100/'Физ. лица в абс.вел.'!BJ40-100</f>
        <v>9.4066929709191811</v>
      </c>
      <c r="BJ38" s="11">
        <f>'Физ. лица в абс.вел.'!BW40*100/'Физ. лица в абс.вел.'!BK40-100</f>
        <v>9.19014390363958</v>
      </c>
      <c r="BK38" s="11">
        <f>'Физ. лица в абс.вел.'!BX40*100/'Физ. лица в абс.вел.'!BL40-100</f>
        <v>8.9884108089569708</v>
      </c>
      <c r="BL38" s="11">
        <f>'Физ. лица в абс.вел.'!BY40*100/'Физ. лица в абс.вел.'!BM40-100</f>
        <v>11.474144584512473</v>
      </c>
      <c r="BM38" s="11">
        <f>'Физ. лица в абс.вел.'!BZ40*100/'Физ. лица в абс.вел.'!BN40-100</f>
        <v>14.957819597663857</v>
      </c>
      <c r="BN38" s="11">
        <f>'Физ. лица в абс.вел.'!CA40*100/'Физ. лица в абс.вел.'!BO40-100</f>
        <v>18.013895335344628</v>
      </c>
      <c r="BO38" s="11">
        <f>'Физ. лица в абс.вел.'!CB40*100/'Физ. лица в абс.вел.'!BP40-100</f>
        <v>20.845796727770491</v>
      </c>
      <c r="BP38" s="11">
        <f>'Физ. лица в абс.вел.'!CC40*100/'Физ. лица в абс.вел.'!BQ40-100</f>
        <v>22.109338591145359</v>
      </c>
      <c r="BQ38" s="11">
        <f>'Физ. лица в абс.вел.'!CD40*100/'Физ. лица в абс.вел.'!BR40-100</f>
        <v>25.328492515405287</v>
      </c>
      <c r="BR38" s="11">
        <f>'Физ. лица в абс.вел.'!CE40*100/'Физ. лица в абс.вел.'!BS40-100</f>
        <v>29.380891471790449</v>
      </c>
      <c r="BS38" s="11">
        <f>'Физ. лица в абс.вел.'!CF40*100/'Физ. лица в абс.вел.'!BT40-100</f>
        <v>28.486223751773878</v>
      </c>
      <c r="BT38" s="11">
        <f>'Физ. лица в абс.вел.'!CG40*100/'Физ. лица в абс.вел.'!BU40-100</f>
        <v>29.299669412529795</v>
      </c>
      <c r="BU38" s="11">
        <f>'Физ. лица в абс.вел.'!CH40*100/'Физ. лица в абс.вел.'!BV40-100</f>
        <v>28.472491217759483</v>
      </c>
      <c r="BV38" s="11">
        <f>'Физ. лица в абс.вел.'!CI40*100/'Физ. лица в абс.вел.'!BW40-100</f>
        <v>29.024687756887914</v>
      </c>
      <c r="BW38" s="11">
        <f>'Физ. лица в абс.вел.'!CJ40*100/'Физ. лица в абс.вел.'!BX40-100</f>
        <v>28.884605803144126</v>
      </c>
      <c r="BX38" s="11">
        <f>'Физ. лица в абс.вел.'!CK40*100/'Физ. лица в абс.вел.'!BY40-100</f>
        <v>28.357309536631021</v>
      </c>
      <c r="BY38" s="11">
        <f>'Физ. лица в абс.вел.'!CL40*100/'Физ. лица в абс.вел.'!BZ40-100</f>
        <v>27.700943958352937</v>
      </c>
      <c r="BZ38" s="11">
        <f>'Физ. лица в абс.вел.'!CM40*100/'Физ. лица в абс.вел.'!CA40-100</f>
        <v>27.469319780982872</v>
      </c>
      <c r="CA38" s="11">
        <f>'Физ. лица в абс.вел.'!CN40*100/'Физ. лица в абс.вел.'!CB40-100</f>
        <v>28.392057679514295</v>
      </c>
      <c r="CB38" s="11">
        <f>'Физ. лица в абс.вел.'!CO40*100/'Физ. лица в абс.вел.'!CC40-100</f>
        <v>25.831415284888905</v>
      </c>
      <c r="CC38" s="11">
        <f>'Физ. лица в абс.вел.'!CP40*100/'Физ. лица в абс.вел.'!CD40-100</f>
        <v>23.009245114347465</v>
      </c>
      <c r="CD38" s="11">
        <f>'Физ. лица в абс.вел.'!CQ40*100/'Физ. лица в абс.вел.'!CE40-100</f>
        <v>17.088175717425059</v>
      </c>
      <c r="CE38" s="11">
        <f>'Физ. лица в абс.вел.'!CR40*100/'Физ. лица в абс.вел.'!CF40-100</f>
        <v>16.50099509654838</v>
      </c>
      <c r="CF38" s="11">
        <f>'Физ. лица в абс.вел.'!CS40*100/'Физ. лица в абс.вел.'!CG40-100</f>
        <v>11.194182336391307</v>
      </c>
      <c r="CG38" s="11">
        <f>'Физ. лица в абс.вел.'!CT40*100/'Физ. лица в абс.вел.'!CH40-100</f>
        <v>9.2484677725389446</v>
      </c>
      <c r="CH38" s="11">
        <f>'Физ. лица в абс.вел.'!CU40*100/'Физ. лица в абс.вел.'!CI40-100</f>
        <v>6.2571290577826204</v>
      </c>
      <c r="CI38" s="11">
        <f>'Физ. лица в абс.вел.'!CV40*100/'Физ. лица в абс.вел.'!CJ40-100</f>
        <v>4.9466423870029246</v>
      </c>
      <c r="CJ38" s="11">
        <f>'Физ. лица в абс.вел.'!CW40*100/'Физ. лица в абс.вел.'!CK40-100</f>
        <v>3.2054419594250447</v>
      </c>
      <c r="CK38" s="11">
        <f>'Физ. лица в абс.вел.'!CX40*100/'Физ. лица в абс.вел.'!CL40-100</f>
        <v>1.6944990176817356</v>
      </c>
      <c r="CL38" s="11">
        <f>'Физ. лица в абс.вел.'!CY40*100/'Физ. лица в абс.вел.'!CM40-100</f>
        <v>0.65468815535103886</v>
      </c>
      <c r="CM38" s="11">
        <f>'Физ. лица в абс.вел.'!CZ40*100/'Физ. лица в абс.вел.'!CN40-100</f>
        <v>-2.2803021108548904</v>
      </c>
      <c r="CN38" s="11">
        <f>'Физ. лица в абс.вел.'!DA40*100/'Физ. лица в абс.вел.'!CO40-100</f>
        <v>-2.4679663658506996</v>
      </c>
      <c r="CO38" s="11">
        <f>'Физ. лица в абс.вел.'!DB40*100/'Физ. лица в абс.вел.'!CP40-100</f>
        <v>-2.6365053884613729</v>
      </c>
      <c r="CP38" s="11">
        <f>'Физ. лица в абс.вел.'!DC40*100/'Физ. лица в абс.вел.'!CQ40-100</f>
        <v>-2.1048912220483516</v>
      </c>
      <c r="CQ38" s="11">
        <f>'Физ. лица в абс.вел.'!DD40*100/'Физ. лица в абс.вел.'!CR40-100</f>
        <v>-0.98330623554466001</v>
      </c>
      <c r="CR38" s="11">
        <f>'Физ. лица в абс.вел.'!DE40*100/'Физ. лица в абс.вел.'!CS40-100</f>
        <v>2.7625298610489466</v>
      </c>
      <c r="CS38" s="11">
        <f>'Физ. лица в абс.вел.'!DF40*100/'Физ. лица в абс.вел.'!CT40-100</f>
        <v>4.9805384520218183</v>
      </c>
    </row>
    <row r="39" spans="1:97" x14ac:dyDescent="0.25">
      <c r="A39" s="8" t="s">
        <v>37</v>
      </c>
      <c r="B39" s="11">
        <f>'Физ. лица в абс.вел.'!O41*100/'Физ. лица в абс.вел.'!C41-100</f>
        <v>16.382804878498803</v>
      </c>
      <c r="C39" s="11">
        <f>'Физ. лица в абс.вел.'!P41*100/'Физ. лица в абс.вел.'!D41-100</f>
        <v>16.510236443848967</v>
      </c>
      <c r="D39" s="11">
        <f>'Физ. лица в абс.вел.'!Q41*100/'Физ. лица в абс.вел.'!E41-100</f>
        <v>16.562072213352479</v>
      </c>
      <c r="E39" s="11">
        <f>'Физ. лица в абс.вел.'!R41*100/'Физ. лица в абс.вел.'!F41-100</f>
        <v>17.395535538444676</v>
      </c>
      <c r="F39" s="11">
        <f>'Физ. лица в абс.вел.'!S41*100/'Физ. лица в абс.вел.'!G41-100</f>
        <v>19.073276908899089</v>
      </c>
      <c r="G39" s="11">
        <f>'Физ. лица в абс.вел.'!T41*100/'Физ. лица в абс.вел.'!H41-100</f>
        <v>20.008429484232309</v>
      </c>
      <c r="H39" s="11">
        <f>'Физ. лица в абс.вел.'!U41*100/'Физ. лица в абс.вел.'!I41-100</f>
        <v>20.675621847681299</v>
      </c>
      <c r="I39" s="11">
        <f>'Физ. лица в абс.вел.'!V41*100/'Физ. лица в абс.вел.'!J41-100</f>
        <v>21.568489711494848</v>
      </c>
      <c r="J39" s="11">
        <f>'Физ. лица в абс.вел.'!W41*100/'Физ. лица в абс.вел.'!K41-100</f>
        <v>22.014023074765305</v>
      </c>
      <c r="K39" s="11">
        <f>'Физ. лица в абс.вел.'!X41*100/'Физ. лица в абс.вел.'!L41-100</f>
        <v>22.37078334483968</v>
      </c>
      <c r="L39" s="11">
        <f>'Физ. лица в абс.вел.'!Y41*100/'Физ. лица в абс.вел.'!M41-100</f>
        <v>23.097196989521422</v>
      </c>
      <c r="M39" s="11">
        <f>'Физ. лица в абс.вел.'!Z41*100/'Физ. лица в абс.вел.'!N41-100</f>
        <v>22.292108147239503</v>
      </c>
      <c r="N39" s="11">
        <f>'Физ. лица в абс.вел.'!AA41*100/'Физ. лица в абс.вел.'!O41-100</f>
        <v>22.239199088035647</v>
      </c>
      <c r="O39" s="11">
        <f>'Физ. лица в абс.вел.'!AB41*100/'Физ. лица в абс.вел.'!P41-100</f>
        <v>22.290265706025792</v>
      </c>
      <c r="P39" s="11">
        <f>'Физ. лица в абс.вел.'!AC41*100/'Физ. лица в абс.вел.'!Q41-100</f>
        <v>22.846970953789622</v>
      </c>
      <c r="Q39" s="11">
        <f>'Физ. лица в абс.вел.'!AD41*100/'Физ. лица в абс.вел.'!R41-100</f>
        <v>23.128567881748822</v>
      </c>
      <c r="R39" s="11">
        <f>'Физ. лица в абс.вел.'!AE41*100/'Физ. лица в абс.вел.'!S41-100</f>
        <v>22.680022710285385</v>
      </c>
      <c r="S39" s="11">
        <f>'Физ. лица в абс.вел.'!AF41*100/'Физ. лица в абс.вел.'!T41-100</f>
        <v>22.128819085540144</v>
      </c>
      <c r="T39" s="11">
        <f>'Физ. лица в абс.вел.'!AG41*100/'Физ. лица в абс.вел.'!U41-100</f>
        <v>21.752916043864317</v>
      </c>
      <c r="U39" s="11">
        <f>'Физ. лица в абс.вел.'!AH41*100/'Физ. лица в абс.вел.'!V41-100</f>
        <v>21.158842542856789</v>
      </c>
      <c r="V39" s="11">
        <f>'Физ. лица в абс.вел.'!AI41*100/'Физ. лица в абс.вел.'!W41-100</f>
        <v>20.829251291015197</v>
      </c>
      <c r="W39" s="11">
        <f>'Физ. лица в абс.вел.'!AJ41*100/'Физ. лица в абс.вел.'!X41-100</f>
        <v>19.665517322450754</v>
      </c>
      <c r="X39" s="11">
        <f>'Физ. лица в абс.вел.'!AK41*100/'Физ. лица в абс.вел.'!Y41-100</f>
        <v>18.523528640921995</v>
      </c>
      <c r="Y39" s="11">
        <f>'Физ. лица в абс.вел.'!AL41*100/'Физ. лица в абс.вел.'!Z41-100</f>
        <v>18.467353423948964</v>
      </c>
      <c r="Z39" s="11">
        <f>'Физ. лица в абс.вел.'!AM41*100/'Физ. лица в абс.вел.'!AA41-100</f>
        <v>18.232290609332225</v>
      </c>
      <c r="AA39" s="11">
        <f>'Физ. лица в абс.вел.'!AN41*100/'Физ. лица в абс.вел.'!AB41-100</f>
        <v>18.193034118602768</v>
      </c>
      <c r="AB39" s="11">
        <f>'Физ. лица в абс.вел.'!AO41*100/'Физ. лица в абс.вел.'!AC41-100</f>
        <v>17.619501823203876</v>
      </c>
      <c r="AC39" s="11">
        <f>'Физ. лица в абс.вел.'!AP41*100/'Физ. лица в абс.вел.'!AD41-100</f>
        <v>14.373169046298187</v>
      </c>
      <c r="AD39" s="11">
        <f>'Физ. лица в абс.вел.'!AQ41*100/'Физ. лица в абс.вел.'!AE41-100</f>
        <v>12.654542325234502</v>
      </c>
      <c r="AE39" s="11">
        <f>'Физ. лица в абс.вел.'!AR41*100/'Физ. лица в абс.вел.'!AF41-100</f>
        <v>12.276070148972281</v>
      </c>
      <c r="AF39" s="11">
        <f>'Физ. лица в абс.вел.'!AS41*100/'Физ. лица в абс.вел.'!AG41-100</f>
        <v>11.916992559427044</v>
      </c>
      <c r="AG39" s="11">
        <f>'Физ. лица в абс.вел.'!AT41*100/'Физ. лица в абс.вел.'!AH41-100</f>
        <v>11.76107952599493</v>
      </c>
      <c r="AH39" s="11">
        <f>'Физ. лица в абс.вел.'!AU41*100/'Физ. лица в абс.вел.'!AI41-100</f>
        <v>11.817223103547732</v>
      </c>
      <c r="AI39" s="11">
        <f>'Физ. лица в абс.вел.'!AV41*100/'Физ. лица в абс.вел.'!AJ41-100</f>
        <v>12.965244702919946</v>
      </c>
      <c r="AJ39" s="11">
        <f>'Физ. лица в абс.вел.'!AW41*100/'Физ. лица в абс.вел.'!AK41-100</f>
        <v>12.031708255736277</v>
      </c>
      <c r="AK39" s="11">
        <f>'Физ. лица в абс.вел.'!AX41*100/'Физ. лица в абс.вел.'!AL41-100</f>
        <v>11.606837906241509</v>
      </c>
      <c r="AL39" s="11">
        <f>'Физ. лица в абс.вел.'!AY41*100/'Физ. лица в абс.вел.'!AM41-100</f>
        <v>11.08784161712866</v>
      </c>
      <c r="AM39" s="11">
        <f>'Физ. лица в абс.вел.'!AZ41*100/'Физ. лица в абс.вел.'!AN41-100</f>
        <v>11.463403109200016</v>
      </c>
      <c r="AN39" s="11">
        <f>'Физ. лица в абс.вел.'!BA41*100/'Физ. лица в абс.вел.'!AO41-100</f>
        <v>11.620579402857729</v>
      </c>
      <c r="AO39" s="11">
        <f>'Физ. лица в абс.вел.'!BB41*100/'Физ. лица в абс.вел.'!AP41-100</f>
        <v>14.182019316682982</v>
      </c>
      <c r="AP39" s="11">
        <f>'Физ. лица в абс.вел.'!BC41*100/'Физ. лица в абс.вел.'!AQ41-100</f>
        <v>16.004413605788613</v>
      </c>
      <c r="AQ39" s="11">
        <f>'Физ. лица в абс.вел.'!BD41*100/'Физ. лица в абс.вел.'!AR41-100</f>
        <v>17.366476318441386</v>
      </c>
      <c r="AR39" s="11">
        <f>'Физ. лица в абс.вел.'!BE41*100/'Физ. лица в абс.вел.'!AS41-100</f>
        <v>18.077389153566514</v>
      </c>
      <c r="AS39" s="11">
        <f>'Физ. лица в абс.вел.'!BF41*100/'Физ. лица в абс.вел.'!AT41-100</f>
        <v>18.404837787039313</v>
      </c>
      <c r="AT39" s="11">
        <f>'Физ. лица в абс.вел.'!BG41*100/'Физ. лица в абс.вел.'!AU41-100</f>
        <v>18.423354251558791</v>
      </c>
      <c r="AU39" s="11">
        <f>'Физ. лица в абс.вел.'!BH41*100/'Физ. лица в абс.вел.'!AV41-100</f>
        <v>18.4483155247773</v>
      </c>
      <c r="AV39" s="11">
        <f>'Физ. лица в абс.вел.'!BI41*100/'Физ. лица в абс.вел.'!AW41-100</f>
        <v>18.17776198373214</v>
      </c>
      <c r="AW39" s="11">
        <f>'Физ. лица в абс.вел.'!BJ41*100/'Физ. лица в абс.вел.'!AX41-100</f>
        <v>19.298417692962602</v>
      </c>
      <c r="AX39" s="11">
        <f>'Физ. лица в абс.вел.'!BK41*100/'Физ. лица в абс.вел.'!AY41-100</f>
        <v>19.575492870887544</v>
      </c>
      <c r="AY39" s="11">
        <f>'Физ. лица в абс.вел.'!BL41*100/'Физ. лица в абс.вел.'!AZ41-100</f>
        <v>19.827423413840805</v>
      </c>
      <c r="AZ39" s="11">
        <f>'Физ. лица в абс.вел.'!BM41*100/'Физ. лица в абс.вел.'!BA41-100</f>
        <v>17.560183748685077</v>
      </c>
      <c r="BA39" s="11">
        <f>'Физ. лица в абс.вел.'!BN41*100/'Физ. лица в абс.вел.'!BB41-100</f>
        <v>14.570244669513571</v>
      </c>
      <c r="BB39" s="11">
        <f>'Физ. лица в абс.вел.'!BO41*100/'Физ. лица в абс.вел.'!BC41-100</f>
        <v>11.950012255484793</v>
      </c>
      <c r="BC39" s="11">
        <f>'Физ. лица в абс.вел.'!BP41*100/'Физ. лица в абс.вел.'!BD41-100</f>
        <v>9.6526187750429244</v>
      </c>
      <c r="BD39" s="11">
        <f>'Физ. лица в абс.вел.'!BQ41*100/'Физ. лица в абс.вел.'!BE41-100</f>
        <v>8.3623877071881481</v>
      </c>
      <c r="BE39" s="11">
        <f>'Физ. лица в абс.вел.'!BR41*100/'Физ. лица в абс.вел.'!BF41-100</f>
        <v>7.210888109764511</v>
      </c>
      <c r="BF39" s="11">
        <f>'Физ. лица в абс.вел.'!BS41*100/'Физ. лица в абс.вел.'!BG41-100</f>
        <v>7.2983707656754717</v>
      </c>
      <c r="BG39" s="11">
        <f>'Физ. лица в абс.вел.'!BT41*100/'Физ. лица в абс.вел.'!BH41-100</f>
        <v>6.6578712090517342</v>
      </c>
      <c r="BH39" s="11">
        <f>'Физ. лица в абс.вел.'!BU41*100/'Физ. лица в абс.вел.'!BI41-100</f>
        <v>7.8173185832133356</v>
      </c>
      <c r="BI39" s="11">
        <f>'Физ. лица в абс.вел.'!BV41*100/'Физ. лица в абс.вел.'!BJ41-100</f>
        <v>7.3266265222696205</v>
      </c>
      <c r="BJ39" s="11">
        <f>'Физ. лица в абс.вел.'!BW41*100/'Физ. лица в абс.вел.'!BK41-100</f>
        <v>7.0933815560981373</v>
      </c>
      <c r="BK39" s="11">
        <f>'Физ. лица в абс.вел.'!BX41*100/'Физ. лица в абс.вел.'!BL41-100</f>
        <v>6.5973685141528335</v>
      </c>
      <c r="BL39" s="11">
        <f>'Физ. лица в абс.вел.'!BY41*100/'Физ. лица в абс.вел.'!BM41-100</f>
        <v>8.5357649808002378</v>
      </c>
      <c r="BM39" s="11">
        <f>'Физ. лица в абс.вел.'!BZ41*100/'Физ. лица в абс.вел.'!BN41-100</f>
        <v>11.551308612743654</v>
      </c>
      <c r="BN39" s="11">
        <f>'Физ. лица в абс.вел.'!CA41*100/'Физ. лица в абс.вел.'!BO41-100</f>
        <v>14.098139942224492</v>
      </c>
      <c r="BO39" s="11">
        <f>'Физ. лица в абс.вел.'!CB41*100/'Физ. лица в абс.вел.'!BP41-100</f>
        <v>16.265199787276387</v>
      </c>
      <c r="BP39" s="11">
        <f>'Физ. лица в абс.вел.'!CC41*100/'Физ. лица в абс.вел.'!BQ41-100</f>
        <v>17.560173457837223</v>
      </c>
      <c r="BQ39" s="11">
        <f>'Физ. лица в абс.вел.'!CD41*100/'Физ. лица в абс.вел.'!BR41-100</f>
        <v>20.363396420754469</v>
      </c>
      <c r="BR39" s="11">
        <f>'Физ. лица в абс.вел.'!CE41*100/'Физ. лица в абс.вел.'!BS41-100</f>
        <v>21.94009446081526</v>
      </c>
      <c r="BS39" s="11">
        <f>'Физ. лица в абс.вел.'!CF41*100/'Физ. лица в абс.вел.'!BT41-100</f>
        <v>23.211583501296616</v>
      </c>
      <c r="BT39" s="11">
        <f>'Физ. лица в абс.вел.'!CG41*100/'Физ. лица в абс.вел.'!BU41-100</f>
        <v>23.161880915046453</v>
      </c>
      <c r="BU39" s="11">
        <f>'Физ. лица в абс.вел.'!CH41*100/'Физ. лица в абс.вел.'!BV41-100</f>
        <v>21.692554244408555</v>
      </c>
      <c r="BV39" s="11">
        <f>'Физ. лица в абс.вел.'!CI41*100/'Физ. лица в абс.вел.'!BW41-100</f>
        <v>22.021597929817389</v>
      </c>
      <c r="BW39" s="11">
        <f>'Физ. лица в абс.вел.'!CJ41*100/'Физ. лица в абс.вел.'!BX41-100</f>
        <v>21.579471397538015</v>
      </c>
      <c r="BX39" s="11">
        <f>'Физ. лица в абс.вел.'!CK41*100/'Физ. лица в абс.вел.'!BY41-100</f>
        <v>21.532028469750884</v>
      </c>
      <c r="BY39" s="11">
        <f>'Физ. лица в абс.вел.'!CL41*100/'Физ. лица в абс.вел.'!BZ41-100</f>
        <v>20.900113418022684</v>
      </c>
      <c r="BZ39" s="11">
        <f>'Физ. лица в абс.вел.'!CM41*100/'Физ. лица в абс.вел.'!CA41-100</f>
        <v>20.68943789846314</v>
      </c>
      <c r="CA39" s="11">
        <f>'Физ. лица в абс.вел.'!CN41*100/'Физ. лица в абс.вел.'!CB41-100</f>
        <v>20.490860212036353</v>
      </c>
      <c r="CB39" s="11">
        <f>'Физ. лица в абс.вел.'!CO41*100/'Физ. лица в абс.вел.'!CC41-100</f>
        <v>17.951597150566414</v>
      </c>
      <c r="CC39" s="11">
        <f>'Физ. лица в абс.вел.'!CP41*100/'Физ. лица в абс.вел.'!CD41-100</f>
        <v>15.270694888285703</v>
      </c>
      <c r="CD39" s="11">
        <f>'Физ. лица в абс.вел.'!CQ41*100/'Физ. лица в абс.вел.'!CE41-100</f>
        <v>11.940473217630171</v>
      </c>
      <c r="CE39" s="11">
        <f>'Физ. лица в абс.вел.'!CR41*100/'Физ. лица в абс.вел.'!CF41-100</f>
        <v>9.7898872739874037</v>
      </c>
      <c r="CF39" s="11">
        <f>'Физ. лица в абс.вел.'!CS41*100/'Физ. лица в абс.вел.'!CG41-100</f>
        <v>4.89210841493977</v>
      </c>
      <c r="CG39" s="11">
        <f>'Физ. лица в абс.вел.'!CT41*100/'Физ. лица в абс.вел.'!CH41-100</f>
        <v>3.1961021302311536</v>
      </c>
      <c r="CH39" s="11">
        <f>'Физ. лица в абс.вел.'!CU41*100/'Физ. лица в абс.вел.'!CI41-100</f>
        <v>0.56627291506904953</v>
      </c>
      <c r="CI39" s="11">
        <f>'Физ. лица в абс.вел.'!CV41*100/'Физ. лица в абс.вел.'!CJ41-100</f>
        <v>-0.58814332829564364</v>
      </c>
      <c r="CJ39" s="11">
        <f>'Физ. лица в абс.вел.'!CW41*100/'Физ. лица в абс.вел.'!CK41-100</f>
        <v>-2.3015768436772532</v>
      </c>
      <c r="CK39" s="11">
        <f>'Физ. лица в абс.вел.'!CX41*100/'Физ. лица в абс.вел.'!CL41-100</f>
        <v>-3.4032537343667855</v>
      </c>
      <c r="CL39" s="11">
        <f>'Физ. лица в абс.вел.'!CY41*100/'Физ. лица в абс.вел.'!CM41-100</f>
        <v>-4.5482591031628488</v>
      </c>
      <c r="CM39" s="11">
        <f>'Физ. лица в абс.вел.'!CZ41*100/'Физ. лица в абс.вел.'!CN41-100</f>
        <v>-6.5194911662094057</v>
      </c>
      <c r="CN39" s="11">
        <f>'Физ. лица в абс.вел.'!DA41*100/'Физ. лица в абс.вел.'!CO41-100</f>
        <v>-6.5675691480030451</v>
      </c>
      <c r="CO39" s="11">
        <f>'Физ. лица в абс.вел.'!DB41*100/'Физ. лица в абс.вел.'!CP41-100</f>
        <v>-6.4953172377154402</v>
      </c>
      <c r="CP39" s="11">
        <f>'Физ. лица в абс.вел.'!DC41*100/'Физ. лица в абс.вел.'!CQ41-100</f>
        <v>-6.0622538255080372</v>
      </c>
      <c r="CQ39" s="11">
        <f>'Физ. лица в абс.вел.'!DD41*100/'Физ. лица в абс.вел.'!CR41-100</f>
        <v>-5.4152345100806087</v>
      </c>
      <c r="CR39" s="11">
        <f>'Физ. лица в абс.вел.'!DE41*100/'Физ. лица в абс.вел.'!CS41-100</f>
        <v>-1.7309579038522003</v>
      </c>
      <c r="CS39" s="11">
        <f>'Физ. лица в абс.вел.'!DF41*100/'Физ. лица в абс.вел.'!CT41-100</f>
        <v>0.20544953676252931</v>
      </c>
    </row>
    <row r="40" spans="1:97" x14ac:dyDescent="0.25">
      <c r="A40" s="8" t="s">
        <v>38</v>
      </c>
      <c r="B40" s="11">
        <f>'Физ. лица в абс.вел.'!O42*100/'Физ. лица в абс.вел.'!C42-100</f>
        <v>12.645055075086674</v>
      </c>
      <c r="C40" s="11">
        <f>'Физ. лица в абс.вел.'!P42*100/'Физ. лица в абс.вел.'!D42-100</f>
        <v>13.34703934567321</v>
      </c>
      <c r="D40" s="11">
        <f>'Физ. лица в абс.вел.'!Q42*100/'Физ. лица в абс.вел.'!E42-100</f>
        <v>14.080802658605123</v>
      </c>
      <c r="E40" s="11">
        <f>'Физ. лица в абс.вел.'!R42*100/'Физ. лица в абс.вел.'!F42-100</f>
        <v>14.950000359077833</v>
      </c>
      <c r="F40" s="11">
        <f>'Физ. лица в абс.вел.'!S42*100/'Физ. лица в абс.вел.'!G42-100</f>
        <v>16.216428466479698</v>
      </c>
      <c r="G40" s="11">
        <f>'Физ. лица в абс.вел.'!T42*100/'Физ. лица в абс.вел.'!H42-100</f>
        <v>17.396073900216493</v>
      </c>
      <c r="H40" s="11">
        <f>'Физ. лица в абс.вел.'!U42*100/'Физ. лица в абс.вел.'!I42-100</f>
        <v>18.260467314781863</v>
      </c>
      <c r="I40" s="11">
        <f>'Физ. лица в абс.вел.'!V42*100/'Физ. лица в абс.вел.'!J42-100</f>
        <v>19.691981598153404</v>
      </c>
      <c r="J40" s="11">
        <f>'Физ. лица в абс.вел.'!W42*100/'Физ. лица в абс.вел.'!K42-100</f>
        <v>20.375516946905108</v>
      </c>
      <c r="K40" s="11">
        <f>'Физ. лица в абс.вел.'!X42*100/'Физ. лица в абс.вел.'!L42-100</f>
        <v>20.755289257144142</v>
      </c>
      <c r="L40" s="11">
        <f>'Физ. лица в абс.вел.'!Y42*100/'Физ. лица в абс.вел.'!M42-100</f>
        <v>21.266159421463129</v>
      </c>
      <c r="M40" s="11">
        <f>'Физ. лица в абс.вел.'!Z42*100/'Физ. лица в абс.вел.'!N42-100</f>
        <v>21.128470663491512</v>
      </c>
      <c r="N40" s="11">
        <f>'Физ. лица в абс.вел.'!AA42*100/'Физ. лица в абс.вел.'!O42-100</f>
        <v>21.193706223168746</v>
      </c>
      <c r="O40" s="11">
        <f>'Физ. лица в абс.вел.'!AB42*100/'Физ. лица в абс.вел.'!P42-100</f>
        <v>21.298810652629413</v>
      </c>
      <c r="P40" s="11">
        <f>'Физ. лица в абс.вел.'!AC42*100/'Физ. лица в абс.вел.'!Q42-100</f>
        <v>21.764235120685598</v>
      </c>
      <c r="Q40" s="11">
        <f>'Физ. лица в абс.вел.'!AD42*100/'Физ. лица в абс.вел.'!R42-100</f>
        <v>21.999013287647983</v>
      </c>
      <c r="R40" s="11">
        <f>'Физ. лица в абс.вел.'!AE42*100/'Физ. лица в абс.вел.'!S42-100</f>
        <v>21.782584558453777</v>
      </c>
      <c r="S40" s="11">
        <f>'Физ. лица в абс.вел.'!AF42*100/'Физ. лица в абс.вел.'!T42-100</f>
        <v>21.193982346679078</v>
      </c>
      <c r="T40" s="11">
        <f>'Физ. лица в абс.вел.'!AG42*100/'Физ. лица в абс.вел.'!U42-100</f>
        <v>20.375132369834532</v>
      </c>
      <c r="U40" s="11">
        <f>'Физ. лица в абс.вел.'!AH42*100/'Физ. лица в абс.вел.'!V42-100</f>
        <v>19.38192891388438</v>
      </c>
      <c r="V40" s="11">
        <f>'Физ. лица в абс.вел.'!AI42*100/'Физ. лица в абс.вел.'!W42-100</f>
        <v>18.715037400332449</v>
      </c>
      <c r="W40" s="11">
        <f>'Физ. лица в абс.вел.'!AJ42*100/'Физ. лица в абс.вел.'!X42-100</f>
        <v>18.026409904402797</v>
      </c>
      <c r="X40" s="11">
        <f>'Физ. лица в абс.вел.'!AK42*100/'Физ. лица в абс.вел.'!Y42-100</f>
        <v>17.302738874361793</v>
      </c>
      <c r="Y40" s="11">
        <f>'Физ. лица в абс.вел.'!AL42*100/'Физ. лица в абс.вел.'!Z42-100</f>
        <v>17.170828361287747</v>
      </c>
      <c r="Z40" s="11">
        <f>'Физ. лица в абс.вел.'!AM42*100/'Физ. лица в абс.вел.'!AA42-100</f>
        <v>17.148654812006868</v>
      </c>
      <c r="AA40" s="11">
        <f>'Физ. лица в абс.вел.'!AN42*100/'Физ. лица в абс.вел.'!AB42-100</f>
        <v>17.316755130639919</v>
      </c>
      <c r="AB40" s="11">
        <f>'Физ. лица в абс.вел.'!AO42*100/'Физ. лица в абс.вел.'!AC42-100</f>
        <v>16.812933760638415</v>
      </c>
      <c r="AC40" s="11">
        <f>'Физ. лица в абс.вел.'!AP42*100/'Физ. лица в абс.вел.'!AD42-100</f>
        <v>13.583229629321067</v>
      </c>
      <c r="AD40" s="11">
        <f>'Физ. лица в абс.вел.'!AQ42*100/'Физ. лица в абс.вел.'!AE42-100</f>
        <v>11.933484404158889</v>
      </c>
      <c r="AE40" s="11">
        <f>'Физ. лица в абс.вел.'!AR42*100/'Физ. лица в абс.вел.'!AF42-100</f>
        <v>11.505862642326932</v>
      </c>
      <c r="AF40" s="11">
        <f>'Физ. лица в абс.вел.'!AS42*100/'Физ. лица в абс.вел.'!AG42-100</f>
        <v>11.774257306839729</v>
      </c>
      <c r="AG40" s="11">
        <f>'Физ. лица в абс.вел.'!AT42*100/'Физ. лица в абс.вел.'!AH42-100</f>
        <v>11.717559975687365</v>
      </c>
      <c r="AH40" s="11">
        <f>'Физ. лица в абс.вел.'!AU42*100/'Физ. лица в абс.вел.'!AI42-100</f>
        <v>11.804344340745558</v>
      </c>
      <c r="AI40" s="11">
        <f>'Физ. лица в абс.вел.'!AV42*100/'Физ. лица в абс.вел.'!AJ42-100</f>
        <v>12.381616771508646</v>
      </c>
      <c r="AJ40" s="11">
        <f>'Физ. лица в абс.вел.'!AW42*100/'Физ. лица в абс.вел.'!AK42-100</f>
        <v>11.973920735012982</v>
      </c>
      <c r="AK40" s="11">
        <f>'Физ. лица в абс.вел.'!AX42*100/'Физ. лица в абс.вел.'!AL42-100</f>
        <v>11.702405273687745</v>
      </c>
      <c r="AL40" s="11">
        <f>'Физ. лица в абс.вел.'!AY42*100/'Физ. лица в абс.вел.'!AM42-100</f>
        <v>11.669013493477067</v>
      </c>
      <c r="AM40" s="11">
        <f>'Физ. лица в абс.вел.'!AZ42*100/'Физ. лица в абс.вел.'!AN42-100</f>
        <v>11.989337072122353</v>
      </c>
      <c r="AN40" s="11">
        <f>'Физ. лица в абс.вел.'!BA42*100/'Физ. лица в абс.вел.'!AO42-100</f>
        <v>12.546841997683444</v>
      </c>
      <c r="AO40" s="11">
        <f>'Физ. лица в абс.вел.'!BB42*100/'Физ. лица в абс.вел.'!AP42-100</f>
        <v>15.567754652975154</v>
      </c>
      <c r="AP40" s="11">
        <f>'Физ. лица в абс.вел.'!BC42*100/'Физ. лица в абс.вел.'!AQ42-100</f>
        <v>17.655505350881811</v>
      </c>
      <c r="AQ40" s="11">
        <f>'Физ. лица в абс.вел.'!BD42*100/'Физ. лица в абс.вел.'!AR42-100</f>
        <v>19.271570977230638</v>
      </c>
      <c r="AR40" s="11">
        <f>'Физ. лица в абс.вел.'!BE42*100/'Физ. лица в абс.вел.'!AS42-100</f>
        <v>19.795189757249503</v>
      </c>
      <c r="AS40" s="11">
        <f>'Физ. лица в абс.вел.'!BF42*100/'Физ. лица в абс.вел.'!AT42-100</f>
        <v>20.110354853631137</v>
      </c>
      <c r="AT40" s="11">
        <f>'Физ. лица в абс.вел.'!BG42*100/'Физ. лица в абс.вел.'!AU42-100</f>
        <v>20.190502676771189</v>
      </c>
      <c r="AU40" s="11">
        <f>'Физ. лица в абс.вел.'!BH42*100/'Физ. лица в абс.вел.'!AV42-100</f>
        <v>20.491634844255699</v>
      </c>
      <c r="AV40" s="11">
        <f>'Физ. лица в абс.вел.'!BI42*100/'Физ. лица в абс.вел.'!AW42-100</f>
        <v>20.846127384152794</v>
      </c>
      <c r="AW40" s="11">
        <f>'Физ. лица в абс.вел.'!BJ42*100/'Физ. лица в абс.вел.'!AX42-100</f>
        <v>21.813635732235539</v>
      </c>
      <c r="AX40" s="11">
        <f>'Физ. лица в абс.вел.'!BK42*100/'Физ. лица в абс.вел.'!AY42-100</f>
        <v>22.250429016997842</v>
      </c>
      <c r="AY40" s="11">
        <f>'Физ. лица в абс.вел.'!BL42*100/'Физ. лица в абс.вел.'!AZ42-100</f>
        <v>22.6095658548237</v>
      </c>
      <c r="AZ40" s="11">
        <f>'Физ. лица в абс.вел.'!BM42*100/'Физ. лица в абс.вел.'!BA42-100</f>
        <v>20.150941873253217</v>
      </c>
      <c r="BA40" s="11">
        <f>'Физ. лица в абс.вел.'!BN42*100/'Физ. лица в абс.вел.'!BB42-100</f>
        <v>16.965721867754596</v>
      </c>
      <c r="BB40" s="11">
        <f>'Физ. лица в абс.вел.'!BO42*100/'Физ. лица в абс.вел.'!BC42-100</f>
        <v>14.25749049636886</v>
      </c>
      <c r="BC40" s="11">
        <f>'Физ. лица в абс.вел.'!BP42*100/'Физ. лица в абс.вел.'!BD42-100</f>
        <v>12.015200732253604</v>
      </c>
      <c r="BD40" s="11">
        <f>'Физ. лица в абс.вел.'!BQ42*100/'Физ. лица в абс.вел.'!BE42-100</f>
        <v>10.952725288728701</v>
      </c>
      <c r="BE40" s="11">
        <f>'Физ. лица в абс.вел.'!BR42*100/'Физ. лица в абс.вел.'!BF42-100</f>
        <v>9.9202441274260025</v>
      </c>
      <c r="BF40" s="11">
        <f>'Физ. лица в абс.вел.'!BS42*100/'Физ. лица в абс.вел.'!BG42-100</f>
        <v>9.8750144617342528</v>
      </c>
      <c r="BG40" s="11">
        <f>'Физ. лица в абс.вел.'!BT42*100/'Физ. лица в абс.вел.'!BH42-100</f>
        <v>9.1896011426378692</v>
      </c>
      <c r="BH40" s="11">
        <f>'Физ. лица в абс.вел.'!BU42*100/'Физ. лица в абс.вел.'!BI42-100</f>
        <v>9.4788004027475381</v>
      </c>
      <c r="BI40" s="11">
        <f>'Физ. лица в абс.вел.'!BV42*100/'Физ. лица в абс.вел.'!BJ42-100</f>
        <v>9.3949666366033284</v>
      </c>
      <c r="BJ40" s="11">
        <f>'Физ. лица в абс.вел.'!BW42*100/'Физ. лица в абс.вел.'!BK42-100</f>
        <v>9.0431399872263825</v>
      </c>
      <c r="BK40" s="11">
        <f>'Физ. лица в абс.вел.'!BX42*100/'Физ. лица в абс.вел.'!BL42-100</f>
        <v>8.4625641955777695</v>
      </c>
      <c r="BL40" s="11">
        <f>'Физ. лица в абс.вел.'!BY42*100/'Физ. лица в абс.вел.'!BM42-100</f>
        <v>10.649732790965615</v>
      </c>
      <c r="BM40" s="11">
        <f>'Физ. лица в абс.вел.'!BZ42*100/'Физ. лица в абс.вел.'!BN42-100</f>
        <v>13.741818428459993</v>
      </c>
      <c r="BN40" s="11">
        <f>'Физ. лица в абс.вел.'!CA42*100/'Физ. лица в абс.вел.'!BO42-100</f>
        <v>16.700369165875927</v>
      </c>
      <c r="BO40" s="11">
        <f>'Физ. лица в абс.вел.'!CB42*100/'Физ. лица в абс.вел.'!BP42-100</f>
        <v>19.182489836759586</v>
      </c>
      <c r="BP40" s="11">
        <f>'Физ. лица в абс.вел.'!CC42*100/'Физ. лица в абс.вел.'!BQ42-100</f>
        <v>21.019553425428043</v>
      </c>
      <c r="BQ40" s="11">
        <f>'Физ. лица в абс.вел.'!CD42*100/'Физ. лица в абс.вел.'!BR42-100</f>
        <v>24.34002966383764</v>
      </c>
      <c r="BR40" s="11">
        <f>'Физ. лица в абс.вел.'!CE42*100/'Физ. лица в абс.вел.'!BS42-100</f>
        <v>26.887799003308601</v>
      </c>
      <c r="BS40" s="11">
        <f>'Физ. лица в абс.вел.'!CF42*100/'Физ. лица в абс.вел.'!BT42-100</f>
        <v>28.961484583583484</v>
      </c>
      <c r="BT40" s="11">
        <f>'Физ. лица в абс.вел.'!CG42*100/'Физ. лица в абс.вел.'!BU42-100</f>
        <v>29.799015784050312</v>
      </c>
      <c r="BU40" s="11">
        <f>'Физ. лица в абс.вел.'!CH42*100/'Физ. лица в абс.вел.'!BV42-100</f>
        <v>28.917293423085056</v>
      </c>
      <c r="BV40" s="11">
        <f>'Физ. лица в абс.вел.'!CI42*100/'Физ. лица в абс.вел.'!BW42-100</f>
        <v>29.337845731727384</v>
      </c>
      <c r="BW40" s="11">
        <f>'Физ. лица в абс.вел.'!CJ42*100/'Физ. лица в абс.вел.'!BX42-100</f>
        <v>29.384549637988584</v>
      </c>
      <c r="BX40" s="11">
        <f>'Физ. лица в абс.вел.'!CK42*100/'Физ. лица в абс.вел.'!BY42-100</f>
        <v>29.374764732310894</v>
      </c>
      <c r="BY40" s="11">
        <f>'Физ. лица в абс.вел.'!CL42*100/'Физ. лица в абс.вел.'!BZ42-100</f>
        <v>29.2806445024531</v>
      </c>
      <c r="BZ40" s="11">
        <f>'Физ. лица в абс.вел.'!CM42*100/'Физ. лица в абс.вел.'!CA42-100</f>
        <v>29.126169656803341</v>
      </c>
      <c r="CA40" s="11">
        <f>'Физ. лица в абс.вел.'!CN42*100/'Физ. лица в абс.вел.'!CB42-100</f>
        <v>29.576641669885703</v>
      </c>
      <c r="CB40" s="11">
        <f>'Физ. лица в абс.вел.'!CO42*100/'Физ. лица в абс.вел.'!CC42-100</f>
        <v>26.66216733344929</v>
      </c>
      <c r="CC40" s="11">
        <f>'Физ. лица в абс.вел.'!CP42*100/'Физ. лица в абс.вел.'!CD42-100</f>
        <v>23.77048410448252</v>
      </c>
      <c r="CD40" s="11">
        <f>'Физ. лица в абс.вел.'!CQ42*100/'Физ. лица в абс.вел.'!CE42-100</f>
        <v>20.581584413631077</v>
      </c>
      <c r="CE40" s="11">
        <f>'Физ. лица в абс.вел.'!CR42*100/'Физ. лица в абс.вел.'!CF42-100</f>
        <v>17.65430930618372</v>
      </c>
      <c r="CF40" s="11">
        <f>'Физ. лица в абс.вел.'!CS42*100/'Физ. лица в абс.вел.'!CG42-100</f>
        <v>11.89958599813032</v>
      </c>
      <c r="CG40" s="11">
        <f>'Физ. лица в абс.вел.'!CT42*100/'Физ. лица в абс.вел.'!CH42-100</f>
        <v>9.5278990989225036</v>
      </c>
      <c r="CH40" s="11">
        <f>'Физ. лица в абс.вел.'!CU42*100/'Физ. лица в абс.вел.'!CI42-100</f>
        <v>4.446341433881841</v>
      </c>
      <c r="CI40" s="11">
        <f>'Физ. лица в абс.вел.'!CV42*100/'Физ. лица в абс.вел.'!CJ42-100</f>
        <v>2.843305266080435</v>
      </c>
      <c r="CJ40" s="11">
        <f>'Физ. лица в абс.вел.'!CW42*100/'Физ. лица в абс.вел.'!CK42-100</f>
        <v>0.902561383090557</v>
      </c>
      <c r="CK40" s="11">
        <f>'Физ. лица в абс.вел.'!CX42*100/'Физ. лица в абс.вел.'!CL42-100</f>
        <v>-0.59364153184422719</v>
      </c>
      <c r="CL40" s="11">
        <f>'Физ. лица в абс.вел.'!CY42*100/'Физ. лица в абс.вел.'!CM42-100</f>
        <v>-2.0655630584035123</v>
      </c>
      <c r="CM40" s="11">
        <f>'Физ. лица в абс.вел.'!CZ42*100/'Физ. лица в абс.вел.'!CN42-100</f>
        <v>-4.5718956189621309</v>
      </c>
      <c r="CN40" s="11">
        <f>'Физ. лица в абс.вел.'!DA42*100/'Физ. лица в абс.вел.'!CO42-100</f>
        <v>-4.8231977552827487</v>
      </c>
      <c r="CO40" s="11">
        <f>'Физ. лица в абс.вел.'!DB42*100/'Физ. лица в абс.вел.'!CP42-100</f>
        <v>-5.2372651307202318</v>
      </c>
      <c r="CP40" s="11">
        <f>'Физ. лица в абс.вел.'!DC42*100/'Физ. лица в абс.вел.'!CQ42-100</f>
        <v>-5.3858668711174857</v>
      </c>
      <c r="CQ40" s="11">
        <f>'Физ. лица в абс.вел.'!DD42*100/'Физ. лица в абс.вел.'!CR42-100</f>
        <v>-4.6362728813904681</v>
      </c>
      <c r="CR40" s="11">
        <f>'Физ. лица в абс.вел.'!DE42*100/'Физ. лица в абс.вел.'!CS42-100</f>
        <v>-0.85255872599104521</v>
      </c>
      <c r="CS40" s="11">
        <f>'Физ. лица в абс.вел.'!DF42*100/'Физ. лица в абс.вел.'!CT42-100</f>
        <v>1.8713311618584072</v>
      </c>
    </row>
    <row r="41" spans="1:97" x14ac:dyDescent="0.25">
      <c r="A41" s="8" t="s">
        <v>39</v>
      </c>
      <c r="B41" s="11">
        <f>'Физ. лица в абс.вел.'!O43*100/'Физ. лица в абс.вел.'!C43-100</f>
        <v>40.963528267617448</v>
      </c>
      <c r="C41" s="11">
        <f>'Физ. лица в абс.вел.'!P43*100/'Физ. лица в абс.вел.'!D43-100</f>
        <v>55.866293418611434</v>
      </c>
      <c r="D41" s="11">
        <f>'Физ. лица в абс.вел.'!Q43*100/'Физ. лица в абс.вел.'!E43-100</f>
        <v>46.042980650473453</v>
      </c>
      <c r="E41" s="11">
        <f>'Физ. лица в абс.вел.'!R43*100/'Физ. лица в абс.вел.'!F43-100</f>
        <v>49.02792446332225</v>
      </c>
      <c r="F41" s="11">
        <f>'Физ. лица в абс.вел.'!S43*100/'Физ. лица в абс.вел.'!G43-100</f>
        <v>53.171839443856499</v>
      </c>
      <c r="G41" s="11">
        <f>'Физ. лица в абс.вел.'!T43*100/'Физ. лица в абс.вел.'!H43-100</f>
        <v>55.761191379688398</v>
      </c>
      <c r="H41" s="11">
        <f>'Физ. лица в абс.вел.'!U43*100/'Физ. лица в абс.вел.'!I43-100</f>
        <v>57.963124888105881</v>
      </c>
      <c r="I41" s="11">
        <f>'Физ. лица в абс.вел.'!V43*100/'Физ. лица в абс.вел.'!J43-100</f>
        <v>59.72988286559567</v>
      </c>
      <c r="J41" s="11">
        <f>'Физ. лица в абс.вел.'!W43*100/'Физ. лица в абс.вел.'!K43-100</f>
        <v>61.620379413538842</v>
      </c>
      <c r="K41" s="11">
        <f>'Физ. лица в абс.вел.'!X43*100/'Физ. лица в абс.вел.'!L43-100</f>
        <v>62.988318843949145</v>
      </c>
      <c r="L41" s="11">
        <f>'Физ. лица в абс.вел.'!Y43*100/'Физ. лица в абс.вел.'!M43-100</f>
        <v>61.263870492239846</v>
      </c>
      <c r="M41" s="11">
        <f>'Физ. лица в абс.вел.'!Z43*100/'Физ. лица в абс.вел.'!N43-100</f>
        <v>63.254579330441544</v>
      </c>
      <c r="N41" s="11">
        <f>'Физ. лица в абс.вел.'!AA43*100/'Физ. лица в абс.вел.'!O43-100</f>
        <v>85.416595188303972</v>
      </c>
      <c r="O41" s="11">
        <f>'Физ. лица в абс.вел.'!AB43*100/'Физ. лица в абс.вел.'!P43-100</f>
        <v>78.336596085459576</v>
      </c>
      <c r="P41" s="11">
        <f>'Физ. лица в абс.вел.'!AC43*100/'Физ. лица в абс.вел.'!Q43-100</f>
        <v>89.824901443378593</v>
      </c>
      <c r="Q41" s="11">
        <f>'Физ. лица в абс.вел.'!AD43*100/'Физ. лица в абс.вел.'!R43-100</f>
        <v>87.47367713585669</v>
      </c>
      <c r="R41" s="11">
        <f>'Физ. лица в абс.вел.'!AE43*100/'Физ. лица в абс.вел.'!S43-100</f>
        <v>84.683418810006231</v>
      </c>
      <c r="S41" s="11">
        <f>'Физ. лица в абс.вел.'!AF43*100/'Физ. лица в абс.вел.'!T43-100</f>
        <v>82.772918380198746</v>
      </c>
      <c r="T41" s="11">
        <f>'Физ. лица в абс.вел.'!AG43*100/'Физ. лица в абс.вел.'!U43-100</f>
        <v>80.599966393130387</v>
      </c>
      <c r="U41" s="11">
        <f>'Физ. лица в абс.вел.'!AH43*100/'Физ. лица в абс.вел.'!V43-100</f>
        <v>78.469343670455601</v>
      </c>
      <c r="V41" s="11">
        <f>'Физ. лица в абс.вел.'!AI43*100/'Физ. лица в абс.вел.'!W43-100</f>
        <v>75.770400838467111</v>
      </c>
      <c r="W41" s="11">
        <f>'Физ. лица в абс.вел.'!AJ43*100/'Физ. лица в абс.вел.'!X43-100</f>
        <v>72.901176518582531</v>
      </c>
      <c r="X41" s="11">
        <f>'Физ. лица в абс.вел.'!AK43*100/'Физ. лица в абс.вел.'!Y43-100</f>
        <v>71.947990732862763</v>
      </c>
      <c r="Y41" s="11">
        <f>'Физ. лица в абс.вел.'!AL43*100/'Физ. лица в абс.вел.'!Z43-100</f>
        <v>66.426582071063933</v>
      </c>
      <c r="Z41" s="11">
        <f>'Физ. лица в абс.вел.'!AM43*100/'Физ. лица в абс.вел.'!AA43-100</f>
        <v>46.873258276669276</v>
      </c>
      <c r="AA41" s="11">
        <f>'Физ. лица в абс.вел.'!AN43*100/'Физ. лица в абс.вел.'!AB43-100</f>
        <v>53.924876293297359</v>
      </c>
      <c r="AB41" s="11">
        <f>'Физ. лица в абс.вел.'!AO43*100/'Физ. лица в абс.вел.'!AC43-100</f>
        <v>53.63430176044929</v>
      </c>
      <c r="AC41" s="11">
        <f>'Физ. лица в абс.вел.'!AP43*100/'Физ. лица в абс.вел.'!AD43-100</f>
        <v>45.331278890600913</v>
      </c>
      <c r="AD41" s="11">
        <f>'Физ. лица в абс.вел.'!AQ43*100/'Физ. лица в абс.вел.'!AE43-100</f>
        <v>41.397637795275585</v>
      </c>
      <c r="AE41" s="11">
        <f>'Физ. лица в абс.вел.'!AR43*100/'Физ. лица в абс.вел.'!AF43-100</f>
        <v>40.285390285390292</v>
      </c>
      <c r="AF41" s="11">
        <f>'Физ. лица в абс.вел.'!AS43*100/'Физ. лица в абс.вел.'!AG43-100</f>
        <v>40.063665302410186</v>
      </c>
      <c r="AG41" s="11">
        <f>'Физ. лица в абс.вел.'!AT43*100/'Физ. лица в абс.вел.'!AH43-100</f>
        <v>39.341542223386597</v>
      </c>
      <c r="AH41" s="11">
        <f>'Физ. лица в абс.вел.'!AU43*100/'Физ. лица в абс.вел.'!AI43-100</f>
        <v>40.531896987039232</v>
      </c>
      <c r="AI41" s="11">
        <f>'Физ. лица в абс.вел.'!AV43*100/'Физ. лица в абс.вел.'!AJ43-100</f>
        <v>41.680904727036051</v>
      </c>
      <c r="AJ41" s="11">
        <f>'Физ. лица в абс.вел.'!AW43*100/'Физ. лица в абс.вел.'!AK43-100</f>
        <v>43.272555800062861</v>
      </c>
      <c r="AK41" s="11">
        <f>'Физ. лица в абс.вел.'!AX43*100/'Физ. лица в абс.вел.'!AL43-100</f>
        <v>43.979740618525057</v>
      </c>
      <c r="AL41" s="11">
        <f>'Физ. лица в абс.вел.'!AY43*100/'Физ. лица в абс.вел.'!AM43-100</f>
        <v>45.598057073466919</v>
      </c>
      <c r="AM41" s="11">
        <f>'Физ. лица в абс.вел.'!AZ43*100/'Физ. лица в абс.вел.'!AN43-100</f>
        <v>44.75779937166655</v>
      </c>
      <c r="AN41" s="11">
        <f>'Физ. лица в абс.вел.'!BA43*100/'Физ. лица в абс.вел.'!AO43-100</f>
        <v>45.279437609841835</v>
      </c>
      <c r="AO41" s="11">
        <f>'Физ. лица в абс.вел.'!BB43*100/'Физ. лица в абс.вел.'!AP43-100</f>
        <v>53.201865988125519</v>
      </c>
      <c r="AP41" s="11">
        <f>'Физ. лица в абс.вел.'!BC43*100/'Физ. лица в абс.вел.'!AQ43-100</f>
        <v>57.43421968536822</v>
      </c>
      <c r="AQ41" s="11">
        <f>'Физ. лица в абс.вел.'!BD43*100/'Физ. лица в абс.вел.'!AR43-100</f>
        <v>58.976086224317953</v>
      </c>
      <c r="AR41" s="11">
        <f>'Физ. лица в абс.вел.'!BE43*100/'Физ. лица в абс.вел.'!AS43-100</f>
        <v>58.363636363636374</v>
      </c>
      <c r="AS41" s="11">
        <f>'Физ. лица в абс.вел.'!BF43*100/'Физ. лица в абс.вел.'!AT43-100</f>
        <v>57.307595888693896</v>
      </c>
      <c r="AT41" s="11">
        <f>'Физ. лица в абс.вел.'!BG43*100/'Физ. лица в абс.вел.'!AU43-100</f>
        <v>54.623308180620427</v>
      </c>
      <c r="AU41" s="11">
        <f>'Физ. лица в абс.вел.'!BH43*100/'Физ. лица в абс.вел.'!AV43-100</f>
        <v>52.630067761571155</v>
      </c>
      <c r="AV41" s="11">
        <f>'Физ. лица в абс.вел.'!BI43*100/'Физ. лица в абс.вел.'!AW43-100</f>
        <v>49.824465167306641</v>
      </c>
      <c r="AW41" s="11">
        <f>'Физ. лица в абс.вел.'!BJ43*100/'Физ. лица в абс.вел.'!AX43-100</f>
        <v>50.170557509860345</v>
      </c>
      <c r="AX41" s="11">
        <f>'Физ. лица в абс.вел.'!BK43*100/'Физ. лица в абс.вел.'!AY43-100</f>
        <v>49.551709758131778</v>
      </c>
      <c r="AY41" s="11">
        <f>'Физ. лица в абс.вел.'!BL43*100/'Физ. лица в абс.вел.'!AZ43-100</f>
        <v>47.701004391056387</v>
      </c>
      <c r="AZ41" s="11">
        <f>'Физ. лица в абс.вел.'!BM43*100/'Физ. лица в абс.вел.'!BA43-100</f>
        <v>42.654601761347152</v>
      </c>
      <c r="BA41" s="11">
        <f>'Физ. лица в абс.вел.'!BN43*100/'Физ. лица в абс.вел.'!BB43-100</f>
        <v>36.16608996539793</v>
      </c>
      <c r="BB41" s="11">
        <f>'Физ. лица в абс.вел.'!BO43*100/'Физ. лица в абс.вел.'!BC43-100</f>
        <v>30.454967502321267</v>
      </c>
      <c r="BC41" s="11">
        <f>'Физ. лица в абс.вел.'!BP43*100/'Физ. лица в абс.вел.'!BD43-100</f>
        <v>25.656779661016955</v>
      </c>
      <c r="BD41" s="11">
        <f>'Физ. лица в абс.вел.'!BQ43*100/'Физ. лица в абс.вел.'!BE43-100</f>
        <v>23.163030998851895</v>
      </c>
      <c r="BE41" s="11">
        <f>'Физ. лица в абс.вел.'!BR43*100/'Физ. лица в абс.вел.'!BF43-100</f>
        <v>22.565737051792823</v>
      </c>
      <c r="BF41" s="11">
        <f>'Физ. лица в абс.вел.'!BS43*100/'Физ. лица в абс.вел.'!BG43-100</f>
        <v>21.821139470932266</v>
      </c>
      <c r="BG41" s="11">
        <f>'Физ. лица в абс.вел.'!BT43*100/'Физ. лица в абс.вел.'!BH43-100</f>
        <v>21.441739719327288</v>
      </c>
      <c r="BH41" s="11">
        <f>'Физ. лица в абс.вел.'!BU43*100/'Физ. лица в абс.вел.'!BI43-100</f>
        <v>20.543331014535198</v>
      </c>
      <c r="BI41" s="11">
        <f>'Физ. лица в абс.вел.'!BV43*100/'Физ. лица в абс.вел.'!BJ43-100</f>
        <v>20.330079858030174</v>
      </c>
      <c r="BJ41" s="11">
        <f>'Физ. лица в абс.вел.'!BW43*100/'Физ. лица в абс.вел.'!BK43-100</f>
        <v>19.756012547926105</v>
      </c>
      <c r="BK41" s="11">
        <f>'Физ. лица в абс.вел.'!BX43*100/'Физ. лица в абс.вел.'!BL43-100</f>
        <v>19.41293056314926</v>
      </c>
      <c r="BL41" s="11">
        <f>'Физ. лица в абс.вел.'!BY43*100/'Физ. лица в абс.вел.'!BM43-100</f>
        <v>21.006750110240489</v>
      </c>
      <c r="BM41" s="11">
        <f>'Физ. лица в абс.вел.'!BZ43*100/'Физ. лица в абс.вел.'!BN43-100</f>
        <v>23.805651555194146</v>
      </c>
      <c r="BN41" s="11">
        <f>'Физ. лица в абс.вел.'!CA43*100/'Физ. лица в абс.вел.'!BO43-100</f>
        <v>27.530926961531947</v>
      </c>
      <c r="BO41" s="11">
        <f>'Физ. лица в абс.вел.'!CB43*100/'Физ. лица в абс.вел.'!BP43-100</f>
        <v>30.446804923284446</v>
      </c>
      <c r="BP41" s="11">
        <f>'Физ. лица в абс.вел.'!CC43*100/'Физ. лица в абс.вел.'!BQ43-100</f>
        <v>31.611013083863241</v>
      </c>
      <c r="BQ41" s="11">
        <f>'Физ. лица в абс.вел.'!CD43*100/'Физ. лица в абс.вел.'!BR43-100</f>
        <v>33.126381484852431</v>
      </c>
      <c r="BR41" s="11">
        <f>'Физ. лица в абс.вел.'!CE43*100/'Физ. лица в абс.вел.'!BS43-100</f>
        <v>33.945887514704481</v>
      </c>
      <c r="BS41" s="11">
        <f>'Физ. лица в абс.вел.'!CF43*100/'Физ. лица в абс.вел.'!BT43-100</f>
        <v>34.131606667079751</v>
      </c>
      <c r="BT41" s="11">
        <f>'Физ. лица в абс.вел.'!CG43*100/'Физ. лица в абс.вел.'!BU43-100</f>
        <v>35.171911067913982</v>
      </c>
      <c r="BU41" s="11">
        <f>'Физ. лица в абс.вел.'!CH43*100/'Физ. лица в абс.вел.'!BV43-100</f>
        <v>34.241807509659907</v>
      </c>
      <c r="BV41" s="11">
        <f>'Физ. лица в абс.вел.'!CI43*100/'Физ. лица в абс.вел.'!BW43-100</f>
        <v>32.987950404563719</v>
      </c>
      <c r="BW41" s="11">
        <f>'Физ. лица в абс.вел.'!CJ43*100/'Физ. лица в абс.вел.'!BX43-100</f>
        <v>32.044641579625136</v>
      </c>
      <c r="BX41" s="11">
        <f>'Физ. лица в абс.вел.'!CK43*100/'Физ. лица в абс.вел.'!BY43-100</f>
        <v>32.45220608846779</v>
      </c>
      <c r="BY41" s="11">
        <f>'Физ. лица в абс.вел.'!CL43*100/'Физ. лица в абс.вел.'!BZ43-100</f>
        <v>32.044334975369452</v>
      </c>
      <c r="BZ41" s="11">
        <f>'Физ. лица в абс.вел.'!CM43*100/'Физ. лица в абс.вел.'!CA43-100</f>
        <v>30.937068140746248</v>
      </c>
      <c r="CA41" s="11">
        <f>'Физ. лица в абс.вел.'!CN43*100/'Физ. лица в абс.вел.'!CB43-100</f>
        <v>30.849963809326852</v>
      </c>
      <c r="CB41" s="11">
        <f>'Физ. лица в абс.вел.'!CO43*100/'Физ. лица в абс.вел.'!CC43-100</f>
        <v>28.455428513609235</v>
      </c>
      <c r="CC41" s="11">
        <f>'Физ. лица в абс.вел.'!CP43*100/'Физ. лица в абс.вел.'!CD43-100</f>
        <v>25.542668782810395</v>
      </c>
      <c r="CD41" s="11">
        <f>'Физ. лица в абс.вел.'!CQ43*100/'Физ. лица в абс.вел.'!CE43-100</f>
        <v>22.250178020413003</v>
      </c>
      <c r="CE41" s="11">
        <f>'Физ. лица в абс.вел.'!CR43*100/'Физ. лица в абс.вел.'!CF43-100</f>
        <v>18.380875389767866</v>
      </c>
      <c r="CF41" s="11">
        <f>'Физ. лица в абс.вел.'!CS43*100/'Физ. лица в абс.вел.'!CG43-100</f>
        <v>23.287794355563548</v>
      </c>
      <c r="CG41" s="11">
        <f>'Физ. лица в абс.вел.'!CT43*100/'Физ. лица в абс.вел.'!CH43-100</f>
        <v>20.37704341712076</v>
      </c>
      <c r="CH41" s="11">
        <f>'Физ. лица в абс.вел.'!CU43*100/'Физ. лица в абс.вел.'!CI43-100</f>
        <v>35.583909655957285</v>
      </c>
      <c r="CI41" s="11">
        <f>'Физ. лица в абс.вел.'!CV43*100/'Физ. лица в абс.вел.'!CJ43-100</f>
        <v>34.800511453524905</v>
      </c>
      <c r="CJ41" s="11">
        <f>'Физ. лица в абс.вел.'!CW43*100/'Физ. лица в абс.вел.'!CK43-100</f>
        <v>31.703032740047831</v>
      </c>
      <c r="CK41" s="11">
        <f>'Физ. лица в абс.вел.'!CX43*100/'Физ. лица в абс.вел.'!CL43-100</f>
        <v>29.001637339633987</v>
      </c>
      <c r="CL41" s="11">
        <f>'Физ. лица в абс.вел.'!CY43*100/'Физ. лица в абс.вел.'!CM43-100</f>
        <v>27.063670868091492</v>
      </c>
      <c r="CM41" s="11">
        <f>'Физ. лица в абс.вел.'!CZ43*100/'Физ. лица в абс.вел.'!CN43-100</f>
        <v>24.48338535698764</v>
      </c>
      <c r="CN41" s="11">
        <f>'Физ. лица в абс.вел.'!DA43*100/'Физ. лица в абс.вел.'!CO43-100</f>
        <v>25.149169965144438</v>
      </c>
      <c r="CO41" s="11">
        <f>'Физ. лица в абс.вел.'!DB43*100/'Физ. лица в абс.вел.'!CP43-100</f>
        <v>24.805508013069868</v>
      </c>
      <c r="CP41" s="11">
        <f>'Физ. лица в абс.вел.'!DC43*100/'Физ. лица в абс.вел.'!CQ43-100</f>
        <v>25.994097545821688</v>
      </c>
      <c r="CQ41" s="11">
        <f>'Физ. лица в абс.вел.'!DD43*100/'Физ. лица в абс.вел.'!CR43-100</f>
        <v>28.538817239966448</v>
      </c>
      <c r="CR41" s="11">
        <f>'Физ. лица в абс.вел.'!DE43*100/'Физ. лица в абс.вел.'!CS43-100</f>
        <v>22.545017132025947</v>
      </c>
      <c r="CS41" s="11">
        <f>'Физ. лица в абс.вел.'!DF43*100/'Физ. лица в абс.вел.'!CT43-100</f>
        <v>24.947979410798382</v>
      </c>
    </row>
    <row r="42" spans="1:97" x14ac:dyDescent="0.25">
      <c r="A42" s="8" t="s">
        <v>41</v>
      </c>
      <c r="B42" s="11">
        <f>'Физ. лица в абс.вел.'!O45*100/'Физ. лица в абс.вел.'!C45-100</f>
        <v>23.113866749826698</v>
      </c>
      <c r="C42" s="11">
        <f>'Физ. лица в абс.вел.'!P45*100/'Физ. лица в абс.вел.'!D45-100</f>
        <v>24.079880056659348</v>
      </c>
      <c r="D42" s="11">
        <f>'Физ. лица в абс.вел.'!Q45*100/'Физ. лица в абс.вел.'!E45-100</f>
        <v>25.566415252697638</v>
      </c>
      <c r="E42" s="11">
        <f>'Физ. лица в абс.вел.'!R45*100/'Физ. лица в абс.вел.'!F45-100</f>
        <v>25.972442934866237</v>
      </c>
      <c r="F42" s="11">
        <f>'Физ. лица в абс.вел.'!S45*100/'Физ. лица в абс.вел.'!G45-100</f>
        <v>27.107986020385027</v>
      </c>
      <c r="G42" s="11">
        <f>'Физ. лица в абс.вел.'!T45*100/'Физ. лица в абс.вел.'!H45-100</f>
        <v>28.331698781749225</v>
      </c>
      <c r="H42" s="11">
        <f>'Физ. лица в абс.вел.'!U45*100/'Физ. лица в абс.вел.'!I45-100</f>
        <v>29.527106344378637</v>
      </c>
      <c r="I42" s="11">
        <f>'Физ. лица в абс.вел.'!V45*100/'Физ. лица в абс.вел.'!J45-100</f>
        <v>30.129706695874461</v>
      </c>
      <c r="J42" s="11">
        <f>'Физ. лица в абс.вел.'!W45*100/'Физ. лица в абс.вел.'!K45-100</f>
        <v>31.476258617269025</v>
      </c>
      <c r="K42" s="11">
        <f>'Физ. лица в абс.вел.'!X45*100/'Физ. лица в абс.вел.'!L45-100</f>
        <v>31.21731925954785</v>
      </c>
      <c r="L42" s="11">
        <f>'Физ. лица в абс.вел.'!Y45*100/'Физ. лица в абс.вел.'!M45-100</f>
        <v>32.160860330003317</v>
      </c>
      <c r="M42" s="11">
        <f>'Физ. лица в абс.вел.'!Z45*100/'Физ. лица в абс.вел.'!N45-100</f>
        <v>31.454965876250952</v>
      </c>
      <c r="N42" s="11">
        <f>'Физ. лица в абс.вел.'!AA45*100/'Физ. лица в абс.вел.'!O45-100</f>
        <v>28.322223140737094</v>
      </c>
      <c r="O42" s="11">
        <f>'Физ. лица в абс.вел.'!AB45*100/'Физ. лица в абс.вел.'!P45-100</f>
        <v>28.29067531452921</v>
      </c>
      <c r="P42" s="11">
        <f>'Физ. лица в абс.вел.'!AC45*100/'Физ. лица в абс.вел.'!Q45-100</f>
        <v>28.049471182625211</v>
      </c>
      <c r="Q42" s="11">
        <f>'Физ. лица в абс.вел.'!AD45*100/'Физ. лица в абс.вел.'!R45-100</f>
        <v>28.796834424674671</v>
      </c>
      <c r="R42" s="11">
        <f>'Физ. лица в абс.вел.'!AE45*100/'Физ. лица в абс.вел.'!S45-100</f>
        <v>28.472111493246587</v>
      </c>
      <c r="S42" s="11">
        <f>'Физ. лица в абс.вел.'!AF45*100/'Физ. лица в абс.вел.'!T45-100</f>
        <v>28.308249945913985</v>
      </c>
      <c r="T42" s="11">
        <f>'Физ. лица в абс.вел.'!AG45*100/'Физ. лица в абс.вел.'!U45-100</f>
        <v>26.950523222563945</v>
      </c>
      <c r="U42" s="11">
        <f>'Физ. лица в абс.вел.'!AH45*100/'Физ. лица в абс.вел.'!V45-100</f>
        <v>26.041816983796537</v>
      </c>
      <c r="V42" s="11">
        <f>'Физ. лица в абс.вел.'!AI45*100/'Физ. лица в абс.вел.'!W45-100</f>
        <v>25.216587880244347</v>
      </c>
      <c r="W42" s="11">
        <f>'Физ. лица в абс.вел.'!AJ45*100/'Физ. лица в абс.вел.'!X45-100</f>
        <v>24.730200137514558</v>
      </c>
      <c r="X42" s="11">
        <f>'Физ. лица в абс.вел.'!AK45*100/'Физ. лица в абс.вел.'!Y45-100</f>
        <v>23.723927160351749</v>
      </c>
      <c r="Y42" s="11">
        <f>'Физ. лица в абс.вел.'!AL45*100/'Физ. лица в абс.вел.'!Z45-100</f>
        <v>22.809918072380867</v>
      </c>
      <c r="Z42" s="11">
        <f>'Физ. лица в абс.вел.'!AM45*100/'Физ. лица в абс.вел.'!AA45-100</f>
        <v>23.217572495224871</v>
      </c>
      <c r="AA42" s="11">
        <f>'Физ. лица в абс.вел.'!AN45*100/'Физ. лица в абс.вел.'!AB45-100</f>
        <v>22.804999484943167</v>
      </c>
      <c r="AB42" s="11">
        <f>'Физ. лица в абс.вел.'!AO45*100/'Физ. лица в абс.вел.'!AC45-100</f>
        <v>22.686395923670048</v>
      </c>
      <c r="AC42" s="11">
        <f>'Физ. лица в абс.вел.'!AP45*100/'Физ. лица в абс.вел.'!AD45-100</f>
        <v>19.112644892837096</v>
      </c>
      <c r="AD42" s="11">
        <f>'Физ. лица в абс.вел.'!AQ45*100/'Физ. лица в абс.вел.'!AE45-100</f>
        <v>15.913291611271447</v>
      </c>
      <c r="AE42" s="11">
        <f>'Физ. лица в абс.вел.'!AR45*100/'Физ. лица в абс.вел.'!AF45-100</f>
        <v>14.619771561105026</v>
      </c>
      <c r="AF42" s="11">
        <f>'Физ. лица в абс.вел.'!AS45*100/'Физ. лица в абс.вел.'!AG45-100</f>
        <v>14.472924694613027</v>
      </c>
      <c r="AG42" s="11">
        <f>'Физ. лица в абс.вел.'!AT45*100/'Физ. лица в абс.вел.'!AH45-100</f>
        <v>15.082739424341597</v>
      </c>
      <c r="AH42" s="11">
        <f>'Физ. лица в абс.вел.'!AU45*100/'Физ. лица в абс.вел.'!AI45-100</f>
        <v>14.914587058098832</v>
      </c>
      <c r="AI42" s="11">
        <f>'Физ. лица в абс.вел.'!AV45*100/'Физ. лица в абс.вел.'!AJ45-100</f>
        <v>15.673533138832411</v>
      </c>
      <c r="AJ42" s="11">
        <f>'Физ. лица в абс.вел.'!AW45*100/'Физ. лица в абс.вел.'!AK45-100</f>
        <v>16.573640488858601</v>
      </c>
      <c r="AK42" s="11">
        <f>'Физ. лица в абс.вел.'!AX45*100/'Физ. лица в абс.вел.'!AL45-100</f>
        <v>16.993063764937119</v>
      </c>
      <c r="AL42" s="11">
        <f>'Физ. лица в абс.вел.'!AY45*100/'Физ. лица в абс.вел.'!AM45-100</f>
        <v>17.47156888995363</v>
      </c>
      <c r="AM42" s="11">
        <f>'Физ. лица в абс.вел.'!AZ45*100/'Физ. лица в абс.вел.'!AN45-100</f>
        <v>18.851095359923946</v>
      </c>
      <c r="AN42" s="11">
        <f>'Физ. лица в абс.вел.'!BA45*100/'Физ. лица в абс.вел.'!AO45-100</f>
        <v>19.647940589974553</v>
      </c>
      <c r="AO42" s="11">
        <f>'Физ. лица в абс.вел.'!BB45*100/'Физ. лица в абс.вел.'!AP45-100</f>
        <v>23.788069922508555</v>
      </c>
      <c r="AP42" s="11">
        <f>'Физ. лица в абс.вел.'!BC45*100/'Физ. лица в абс.вел.'!AQ45-100</f>
        <v>27.713202691172569</v>
      </c>
      <c r="AQ42" s="11">
        <f>'Физ. лица в абс.вел.'!BD45*100/'Физ. лица в абс.вел.'!AR45-100</f>
        <v>29.821765162434872</v>
      </c>
      <c r="AR42" s="11">
        <f>'Физ. лица в абс.вел.'!BE45*100/'Физ. лица в абс.вел.'!AS45-100</f>
        <v>30.698048408198872</v>
      </c>
      <c r="AS42" s="11">
        <f>'Физ. лица в абс.вел.'!BF45*100/'Физ. лица в абс.вел.'!AT45-100</f>
        <v>30.564267488836919</v>
      </c>
      <c r="AT42" s="11">
        <f>'Физ. лица в абс.вел.'!BG45*100/'Физ. лица в абс.вел.'!AU45-100</f>
        <v>32.046387574196586</v>
      </c>
      <c r="AU42" s="11">
        <f>'Физ. лица в абс.вел.'!BH45*100/'Физ. лица в абс.вел.'!AV45-100</f>
        <v>32.555443741003529</v>
      </c>
      <c r="AV42" s="11">
        <f>'Физ. лица в абс.вел.'!BI45*100/'Физ. лица в абс.вел.'!AW45-100</f>
        <v>32.258826748249561</v>
      </c>
      <c r="AW42" s="11">
        <f>'Физ. лица в абс.вел.'!BJ45*100/'Физ. лица в абс.вел.'!AX45-100</f>
        <v>33.271651530276841</v>
      </c>
      <c r="AX42" s="11">
        <f>'Физ. лица в абс.вел.'!BK45*100/'Физ. лица в абс.вел.'!AY45-100</f>
        <v>33.260955625667293</v>
      </c>
      <c r="AY42" s="11">
        <f>'Физ. лица в абс.вел.'!BL45*100/'Физ. лица в абс.вел.'!AZ45-100</f>
        <v>33.345488337077853</v>
      </c>
      <c r="AZ42" s="11">
        <f>'Физ. лица в абс.вел.'!BM45*100/'Физ. лица в абс.вел.'!BA45-100</f>
        <v>30.448725316659392</v>
      </c>
      <c r="BA42" s="11">
        <f>'Физ. лица в абс.вел.'!BN45*100/'Физ. лица в абс.вел.'!BB45-100</f>
        <v>25.762343639763941</v>
      </c>
      <c r="BB42" s="11">
        <f>'Физ. лица в абс.вел.'!BO45*100/'Физ. лица в абс.вел.'!BC45-100</f>
        <v>22.221978840382889</v>
      </c>
      <c r="BC42" s="11">
        <f>'Физ. лица в абс.вел.'!BP45*100/'Физ. лица в абс.вел.'!BD45-100</f>
        <v>19.249698406089522</v>
      </c>
      <c r="BD42" s="11">
        <f>'Физ. лица в абс.вел.'!BQ45*100/'Физ. лица в абс.вел.'!BE45-100</f>
        <v>17.505552601119902</v>
      </c>
      <c r="BE42" s="11">
        <f>'Физ. лица в абс.вел.'!BR45*100/'Физ. лица в абс.вел.'!BF45-100</f>
        <v>15.511924028214608</v>
      </c>
      <c r="BF42" s="11">
        <f>'Физ. лица в абс.вел.'!BS45*100/'Физ. лица в абс.вел.'!BG45-100</f>
        <v>15.016287612503348</v>
      </c>
      <c r="BG42" s="11">
        <f>'Физ. лица в абс.вел.'!BT45*100/'Физ. лица в абс.вел.'!BH45-100</f>
        <v>13.952527388045354</v>
      </c>
      <c r="BH42" s="11">
        <f>'Физ. лица в абс.вел.'!BU45*100/'Физ. лица в абс.вел.'!BI45-100</f>
        <v>14.706435475984506</v>
      </c>
      <c r="BI42" s="11">
        <f>'Физ. лица в абс.вел.'!BV45*100/'Физ. лица в абс.вел.'!BJ45-100</f>
        <v>14.959989769073374</v>
      </c>
      <c r="BJ42" s="11">
        <f>'Физ. лица в абс.вел.'!BW45*100/'Физ. лица в абс.вел.'!BK45-100</f>
        <v>14.927307917360579</v>
      </c>
      <c r="BK42" s="11">
        <f>'Физ. лица в абс.вел.'!BX45*100/'Физ. лица в абс.вел.'!BL45-100</f>
        <v>14.497049249741977</v>
      </c>
      <c r="BL42" s="11">
        <f>'Физ. лица в абс.вел.'!BY45*100/'Физ. лица в абс.вел.'!BM45-100</f>
        <v>17.211634197703816</v>
      </c>
      <c r="BM42" s="11">
        <f>'Физ. лица в абс.вел.'!BZ45*100/'Физ. лица в абс.вел.'!BN45-100</f>
        <v>21.599793414186749</v>
      </c>
      <c r="BN42" s="11">
        <f>'Физ. лица в абс.вел.'!CA45*100/'Физ. лица в абс.вел.'!BO45-100</f>
        <v>26.066346464030971</v>
      </c>
      <c r="BO42" s="11">
        <f>'Физ. лица в абс.вел.'!CB45*100/'Физ. лица в абс.вел.'!BP45-100</f>
        <v>29.944494180841531</v>
      </c>
      <c r="BP42" s="11">
        <f>'Физ. лица в абс.вел.'!CC45*100/'Физ. лица в абс.вел.'!BQ45-100</f>
        <v>32.6429376425383</v>
      </c>
      <c r="BQ42" s="11">
        <f>'Физ. лица в абс.вел.'!CD45*100/'Физ. лица в абс.вел.'!BR45-100</f>
        <v>37.211310546582439</v>
      </c>
      <c r="BR42" s="11">
        <f>'Физ. лица в абс.вел.'!CE45*100/'Физ. лица в абс.вел.'!BS45-100</f>
        <v>39.702831366269805</v>
      </c>
      <c r="BS42" s="11">
        <f>'Физ. лица в абс.вел.'!CF45*100/'Физ. лица в абс.вел.'!BT45-100</f>
        <v>41.266160112667507</v>
      </c>
      <c r="BT42" s="11">
        <f>'Физ. лица в абс.вел.'!CG45*100/'Физ. лица в абс.вел.'!BU45-100</f>
        <v>41.770502016591792</v>
      </c>
      <c r="BU42" s="11">
        <f>'Физ. лица в абс.вел.'!CH45*100/'Физ. лица в абс.вел.'!BV45-100</f>
        <v>40.387289529515527</v>
      </c>
      <c r="BV42" s="11">
        <f>'Физ. лица в абс.вел.'!CI45*100/'Физ. лица в абс.вел.'!BW45-100</f>
        <v>41.126524473826436</v>
      </c>
      <c r="BW42" s="11">
        <f>'Физ. лица в абс.вел.'!CJ45*100/'Физ. лица в абс.вел.'!BX45-100</f>
        <v>41.22809045032551</v>
      </c>
      <c r="BX42" s="11">
        <f>'Физ. лица в абс.вел.'!CK45*100/'Физ. лица в абс.вел.'!BY45-100</f>
        <v>41.068354544566148</v>
      </c>
      <c r="BY42" s="11">
        <f>'Физ. лица в абс.вел.'!CL45*100/'Физ. лица в абс.вел.'!BZ45-100</f>
        <v>40.721592864622608</v>
      </c>
      <c r="BZ42" s="11">
        <f>'Физ. лица в абс.вел.'!CM45*100/'Физ. лица в абс.вел.'!CA45-100</f>
        <v>40.751323879589165</v>
      </c>
      <c r="CA42" s="11">
        <f>'Физ. лица в абс.вел.'!CN45*100/'Физ. лица в абс.вел.'!CB45-100</f>
        <v>40.490396009590199</v>
      </c>
      <c r="CB42" s="11">
        <f>'Физ. лица в абс.вел.'!CO45*100/'Физ. лица в абс.вел.'!CC45-100</f>
        <v>38.321045800607465</v>
      </c>
      <c r="CC42" s="11">
        <f>'Физ. лица в абс.вел.'!CP45*100/'Физ. лица в абс.вел.'!CD45-100</f>
        <v>35.621030459102087</v>
      </c>
      <c r="CD42" s="11">
        <f>'Физ. лица в абс.вел.'!CQ45*100/'Физ. лица в абс.вел.'!CE45-100</f>
        <v>32.170344398365813</v>
      </c>
      <c r="CE42" s="11">
        <f>'Физ. лица в абс.вел.'!CR45*100/'Физ. лица в абс.вел.'!CF45-100</f>
        <v>30.426476909116957</v>
      </c>
      <c r="CF42" s="11">
        <f>'Физ. лица в абс.вел.'!CS45*100/'Физ. лица в абс.вел.'!CG45-100</f>
        <v>21.358482274506628</v>
      </c>
      <c r="CG42" s="11">
        <f>'Физ. лица в абс.вел.'!CT45*100/'Физ. лица в абс.вел.'!CH45-100</f>
        <v>17.958862550657699</v>
      </c>
      <c r="CH42" s="11">
        <f>'Физ. лица в абс.вел.'!CU45*100/'Физ. лица в абс.вел.'!CI45-100</f>
        <v>10.362320449348402</v>
      </c>
      <c r="CI42" s="11">
        <f>'Физ. лица в абс.вел.'!CV45*100/'Физ. лица в абс.вел.'!CJ45-100</f>
        <v>8.2282727882732303</v>
      </c>
      <c r="CJ42" s="11">
        <f>'Физ. лица в абс.вел.'!CW45*100/'Физ. лица в абс.вел.'!CK45-100</f>
        <v>5.5558219962804856</v>
      </c>
      <c r="CK42" s="11">
        <f>'Физ. лица в абс.вел.'!CX45*100/'Физ. лица в абс.вел.'!CL45-100</f>
        <v>2.7965113858707014</v>
      </c>
      <c r="CL42" s="11">
        <f>'Физ. лица в абс.вел.'!CY45*100/'Физ. лица в абс.вел.'!CM45-100</f>
        <v>-7.6761473820297965E-2</v>
      </c>
      <c r="CM42" s="11">
        <f>'Физ. лица в абс.вел.'!CZ45*100/'Физ. лица в абс.вел.'!CN45-100</f>
        <v>-3.1188854398069878</v>
      </c>
      <c r="CN42" s="11">
        <f>'Физ. лица в абс.вел.'!DA45*100/'Физ. лица в абс.вел.'!CO45-100</f>
        <v>-5.0876887508826911</v>
      </c>
      <c r="CO42" s="11">
        <f>'Физ. лица в абс.вел.'!DB45*100/'Физ. лица в абс.вел.'!CP45-100</f>
        <v>-6.7291711059024095</v>
      </c>
      <c r="CP42" s="11">
        <f>'Физ. лица в абс.вел.'!DC45*100/'Физ. лица в абс.вел.'!CQ45-100</f>
        <v>-8.0376707538813008</v>
      </c>
      <c r="CQ42" s="11">
        <f>'Физ. лица в абс.вел.'!DD45*100/'Физ. лица в абс.вел.'!CR45-100</f>
        <v>-9.4470889783961951</v>
      </c>
      <c r="CR42" s="11">
        <f>'Физ. лица в абс.вел.'!DE45*100/'Физ. лица в абс.вел.'!CS45-100</f>
        <v>-5.618421867629749</v>
      </c>
      <c r="CS42" s="11">
        <f>'Физ. лица в абс.вел.'!DF45*100/'Физ. лица в абс.вел.'!CT45-100</f>
        <v>-5.2009308797773599</v>
      </c>
    </row>
    <row r="43" spans="1:97" x14ac:dyDescent="0.25">
      <c r="A43" s="8" t="s">
        <v>42</v>
      </c>
      <c r="B43" s="11">
        <f>'Физ. лица в абс.вел.'!O46*100/'Физ. лица в абс.вел.'!C46-100</f>
        <v>13.576883603378434</v>
      </c>
      <c r="C43" s="11">
        <f>'Физ. лица в абс.вел.'!P46*100/'Физ. лица в абс.вел.'!D46-100</f>
        <v>16.492133232874323</v>
      </c>
      <c r="D43" s="11">
        <f>'Физ. лица в абс.вел.'!Q46*100/'Физ. лица в абс.вел.'!E46-100</f>
        <v>21.614586868289223</v>
      </c>
      <c r="E43" s="11">
        <f>'Физ. лица в абс.вел.'!R46*100/'Физ. лица в абс.вел.'!F46-100</f>
        <v>23.540444335338179</v>
      </c>
      <c r="F43" s="11">
        <f>'Физ. лица в абс.вел.'!S46*100/'Физ. лица в абс.вел.'!G46-100</f>
        <v>27.318158982445141</v>
      </c>
      <c r="G43" s="11">
        <f>'Физ. лица в абс.вел.'!T46*100/'Физ. лица в абс.вел.'!H46-100</f>
        <v>30.743734088414016</v>
      </c>
      <c r="H43" s="11">
        <f>'Физ. лица в абс.вел.'!U46*100/'Физ. лица в абс.вел.'!I46-100</f>
        <v>34.782788885950822</v>
      </c>
      <c r="I43" s="11">
        <f>'Физ. лица в абс.вел.'!V46*100/'Физ. лица в абс.вел.'!J46-100</f>
        <v>35.686433815838427</v>
      </c>
      <c r="J43" s="11">
        <f>'Физ. лица в абс.вел.'!W46*100/'Физ. лица в абс.вел.'!K46-100</f>
        <v>34.280645356874061</v>
      </c>
      <c r="K43" s="11">
        <f>'Физ. лица в абс.вел.'!X46*100/'Физ. лица в абс.вел.'!L46-100</f>
        <v>35.101792782637887</v>
      </c>
      <c r="L43" s="11">
        <f>'Физ. лица в абс.вел.'!Y46*100/'Физ. лица в абс.вел.'!M46-100</f>
        <v>37.027773552877875</v>
      </c>
      <c r="M43" s="11">
        <f>'Физ. лица в абс.вел.'!Z46*100/'Физ. лица в абс.вел.'!N46-100</f>
        <v>37.152168497806883</v>
      </c>
      <c r="N43" s="11">
        <f>'Физ. лица в абс.вел.'!AA46*100/'Физ. лица в абс.вел.'!O46-100</f>
        <v>35.409750577255465</v>
      </c>
      <c r="O43" s="11">
        <f>'Физ. лица в абс.вел.'!AB46*100/'Физ. лица в абс.вел.'!P46-100</f>
        <v>34.70636786531918</v>
      </c>
      <c r="P43" s="11">
        <f>'Физ. лица в абс.вел.'!AC46*100/'Физ. лица в абс.вел.'!Q46-100</f>
        <v>32.931312525529677</v>
      </c>
      <c r="Q43" s="11">
        <f>'Физ. лица в абс.вел.'!AD46*100/'Физ. лица в абс.вел.'!R46-100</f>
        <v>31.798053003274134</v>
      </c>
      <c r="R43" s="11">
        <f>'Физ. лица в абс.вел.'!AE46*100/'Физ. лица в абс.вел.'!S46-100</f>
        <v>29.217545027537938</v>
      </c>
      <c r="S43" s="11">
        <f>'Физ. лица в абс.вел.'!AF46*100/'Физ. лица в абс.вел.'!T46-100</f>
        <v>27.966747510524044</v>
      </c>
      <c r="T43" s="11">
        <f>'Физ. лица в абс.вел.'!AG46*100/'Физ. лица в абс.вел.'!U46-100</f>
        <v>25.654090756548555</v>
      </c>
      <c r="U43" s="11">
        <f>'Физ. лица в абс.вел.'!AH46*100/'Физ. лица в абс.вел.'!V46-100</f>
        <v>24.931393808955363</v>
      </c>
      <c r="V43" s="11">
        <f>'Физ. лица в абс.вел.'!AI46*100/'Физ. лица в абс.вел.'!W46-100</f>
        <v>26.571834502793024</v>
      </c>
      <c r="W43" s="11">
        <f>'Физ. лица в абс.вел.'!AJ46*100/'Физ. лица в абс.вел.'!X46-100</f>
        <v>26.048730375662615</v>
      </c>
      <c r="X43" s="11">
        <f>'Физ. лица в абс.вел.'!AK46*100/'Физ. лица в абс.вел.'!Y46-100</f>
        <v>24.032032844079694</v>
      </c>
      <c r="Y43" s="11">
        <f>'Физ. лица в абс.вел.'!AL46*100/'Физ. лица в абс.вел.'!Z46-100</f>
        <v>24.140237624100479</v>
      </c>
      <c r="Z43" s="11">
        <f>'Физ. лица в абс.вел.'!AM46*100/'Физ. лица в абс.вел.'!AA46-100</f>
        <v>24.79735318444996</v>
      </c>
      <c r="AA43" s="11">
        <f>'Физ. лица в абс.вел.'!AN46*100/'Физ. лица в абс.вел.'!AB46-100</f>
        <v>25.551741049534087</v>
      </c>
      <c r="AB43" s="11">
        <f>'Физ. лица в абс.вел.'!AO46*100/'Физ. лица в абс.вел.'!AC46-100</f>
        <v>25.625706442757959</v>
      </c>
      <c r="AC43" s="11">
        <f>'Физ. лица в абс.вел.'!AP46*100/'Физ. лица в абс.вел.'!AD46-100</f>
        <v>22.726551341056975</v>
      </c>
      <c r="AD43" s="11">
        <f>'Физ. лица в абс.вел.'!AQ46*100/'Физ. лица в абс.вел.'!AE46-100</f>
        <v>20.280155642023345</v>
      </c>
      <c r="AE43" s="11">
        <f>'Физ. лица в абс.вел.'!AR46*100/'Физ. лица в абс.вел.'!AF46-100</f>
        <v>19.656019656019652</v>
      </c>
      <c r="AF43" s="11">
        <f>'Физ. лица в абс.вел.'!AS46*100/'Физ. лица в абс.вел.'!AG46-100</f>
        <v>18.04533853775709</v>
      </c>
      <c r="AG43" s="11">
        <f>'Физ. лица в абс.вел.'!AT46*100/'Физ. лица в абс.вел.'!AH46-100</f>
        <v>17.376665202752164</v>
      </c>
      <c r="AH43" s="11">
        <f>'Физ. лица в абс.вел.'!AU46*100/'Физ. лица в абс.вел.'!AI46-100</f>
        <v>13.280802292263616</v>
      </c>
      <c r="AI43" s="11">
        <f>'Физ. лица в абс.вел.'!AV46*100/'Физ. лица в абс.вел.'!AJ46-100</f>
        <v>12.944304506017346</v>
      </c>
      <c r="AJ43" s="11">
        <f>'Физ. лица в абс.вел.'!AW46*100/'Физ. лица в абс.вел.'!AK46-100</f>
        <v>13.810247203424936</v>
      </c>
      <c r="AK43" s="11">
        <f>'Физ. лица в абс.вел.'!AX46*100/'Физ. лица в абс.вел.'!AL46-100</f>
        <v>12.162891046386193</v>
      </c>
      <c r="AL43" s="11">
        <f>'Физ. лица в абс.вел.'!AY46*100/'Физ. лица в абс.вел.'!AM46-100</f>
        <v>10.790031813361608</v>
      </c>
      <c r="AM43" s="11">
        <f>'Физ. лица в абс.вел.'!AZ46*100/'Физ. лица в абс.вел.'!AN46-100</f>
        <v>8.8411458333333286</v>
      </c>
      <c r="AN43" s="11">
        <f>'Физ. лица в абс.вел.'!BA46*100/'Физ. лица в абс.вел.'!AO46-100</f>
        <v>9.4601542416452418</v>
      </c>
      <c r="AO43" s="11">
        <f>'Физ. лица в абс.вел.'!BB46*100/'Физ. лица в абс.вел.'!AP46-100</f>
        <v>12.672960041381089</v>
      </c>
      <c r="AP43" s="11">
        <f>'Физ. лица в абс.вел.'!BC46*100/'Физ. лица в абс.вел.'!AQ46-100</f>
        <v>14.479813664596278</v>
      </c>
      <c r="AQ43" s="11">
        <f>'Физ. лица в абс.вел.'!BD46*100/'Физ. лица в абс.вел.'!AR46-100</f>
        <v>15.644250513347018</v>
      </c>
      <c r="AR43" s="11">
        <f>'Физ. лица в абс.вел.'!BE46*100/'Физ. лица в абс.вел.'!AS46-100</f>
        <v>17.041841536309292</v>
      </c>
      <c r="AS43" s="11">
        <f>'Физ. лица в абс.вел.'!BF46*100/'Физ. лица в абс.вел.'!AT46-100</f>
        <v>17.161386879521075</v>
      </c>
      <c r="AT43" s="11">
        <f>'Физ. лица в абс.вел.'!BG46*100/'Физ. лица в абс.вел.'!AU46-100</f>
        <v>21.651701024408752</v>
      </c>
      <c r="AU43" s="11">
        <f>'Физ. лица в абс.вел.'!BH46*100/'Физ. лица в абс.вел.'!AV46-100</f>
        <v>22.01709825300459</v>
      </c>
      <c r="AV43" s="11">
        <f>'Физ. лица в абс.вел.'!BI46*100/'Физ. лица в абс.вел.'!AW46-100</f>
        <v>21.065404683897583</v>
      </c>
      <c r="AW43" s="11">
        <f>'Физ. лица в абс.вел.'!BJ46*100/'Физ. лица в абс.вел.'!AX46-100</f>
        <v>22.024525126232263</v>
      </c>
      <c r="AX43" s="11">
        <f>'Физ. лица в абс.вел.'!BK46*100/'Физ. лица в абс.вел.'!AY46-100</f>
        <v>22.816463268724576</v>
      </c>
      <c r="AY43" s="11">
        <f>'Физ. лица в абс.вел.'!BL46*100/'Физ. лица в абс.вел.'!AZ46-100</f>
        <v>24.679985644215819</v>
      </c>
      <c r="AZ43" s="11">
        <f>'Физ. лица в абс.вел.'!BM46*100/'Физ. лица в абс.вел.'!BA46-100</f>
        <v>21.207139502113662</v>
      </c>
      <c r="BA43" s="11">
        <f>'Физ. лица в абс.вел.'!BN46*100/'Физ. лица в абс.вел.'!BB46-100</f>
        <v>17.456673935498685</v>
      </c>
      <c r="BB43" s="11">
        <f>'Физ. лица в абс.вел.'!BO46*100/'Физ. лица в абс.вел.'!BC46-100</f>
        <v>14.739459703854408</v>
      </c>
      <c r="BC43" s="11">
        <f>'Физ. лица в абс.вел.'!BP46*100/'Физ. лица в абс.вел.'!BD46-100</f>
        <v>11.652424814116074</v>
      </c>
      <c r="BD43" s="11">
        <f>'Физ. лица в абс.вел.'!BQ46*100/'Физ. лица в абс.вел.'!BE46-100</f>
        <v>11.018146256655442</v>
      </c>
      <c r="BE43" s="11">
        <f>'Физ. лица в абс.вел.'!BR46*100/'Физ. лица в абс.вел.'!BF46-100</f>
        <v>11.134766872471786</v>
      </c>
      <c r="BF43" s="11">
        <f>'Физ. лица в абс.вел.'!BS46*100/'Физ. лица в абс.вел.'!BG46-100</f>
        <v>10.791142530408564</v>
      </c>
      <c r="BG43" s="11">
        <f>'Физ. лица в абс.вел.'!BT46*100/'Физ. лица в абс.вел.'!BH46-100</f>
        <v>10.530056864337936</v>
      </c>
      <c r="BH43" s="11">
        <f>'Физ. лица в абс.вел.'!BU46*100/'Физ. лица в абс.вел.'!BI46-100</f>
        <v>11.295980755738199</v>
      </c>
      <c r="BI43" s="11">
        <f>'Физ. лица в абс.вел.'!BV46*100/'Физ. лица в абс.вел.'!BJ46-100</f>
        <v>11.990147783251231</v>
      </c>
      <c r="BJ43" s="11">
        <f>'Физ. лица в абс.вел.'!BW46*100/'Физ. лица в абс.вел.'!BK46-100</f>
        <v>12.430589381393077</v>
      </c>
      <c r="BK43" s="11">
        <f>'Физ. лица в абс.вел.'!BX46*100/'Физ. лица в абс.вел.'!BL46-100</f>
        <v>12.521588946459417</v>
      </c>
      <c r="BL43" s="11">
        <f>'Физ. лица в абс.вел.'!BY46*100/'Физ. лица в абс.вел.'!BM46-100</f>
        <v>16.382484014725833</v>
      </c>
      <c r="BM43" s="11">
        <f>'Физ. лица в абс.вел.'!BZ46*100/'Физ. лица в абс.вел.'!BN46-100</f>
        <v>19.366816494039483</v>
      </c>
      <c r="BN43" s="11">
        <f>'Физ. лица в абс.вел.'!CA46*100/'Физ. лица в абс.вел.'!BO46-100</f>
        <v>23.032213575017238</v>
      </c>
      <c r="BO43" s="11">
        <f>'Физ. лица в абс.вел.'!CB46*100/'Физ. лица в абс.вел.'!BP46-100</f>
        <v>27.800417453533441</v>
      </c>
      <c r="BP43" s="11">
        <f>'Физ. лица в абс.вел.'!CC46*100/'Физ. лица в абс.вел.'!BQ46-100</f>
        <v>30.096897327982788</v>
      </c>
      <c r="BQ43" s="11">
        <f>'Физ. лица в абс.вел.'!CD46*100/'Физ. лица в абс.вел.'!BR46-100</f>
        <v>32.614942528735639</v>
      </c>
      <c r="BR43" s="11">
        <f>'Физ. лица в абс.вел.'!CE46*100/'Физ. лица в абс.вел.'!BS46-100</f>
        <v>34.024584779956825</v>
      </c>
      <c r="BS43" s="11">
        <f>'Физ. лица в абс.вел.'!CF46*100/'Физ. лица в абс.вел.'!BT46-100</f>
        <v>35.296279283417533</v>
      </c>
      <c r="BT43" s="11">
        <f>'Физ. лица в абс.вел.'!CG46*100/'Физ. лица в абс.вел.'!BU46-100</f>
        <v>36.689481268011519</v>
      </c>
      <c r="BU43" s="11">
        <f>'Физ. лица в абс.вел.'!CH46*100/'Физ. лица в абс.вел.'!BV46-100</f>
        <v>35.251165654966144</v>
      </c>
      <c r="BV43" s="11">
        <f>'Физ. лица в абс.вел.'!CI46*100/'Физ. лица в абс.вел.'!BW46-100</f>
        <v>35.707477688241909</v>
      </c>
      <c r="BW43" s="11">
        <f>'Физ. лица в абс.вел.'!CJ46*100/'Физ. лица в абс.вел.'!BX46-100</f>
        <v>36.479918137631103</v>
      </c>
      <c r="BX43" s="11">
        <f>'Физ. лица в абс.вел.'!CK46*100/'Физ. лица в абс.вел.'!BY46-100</f>
        <v>36.010988096229084</v>
      </c>
      <c r="BY43" s="11">
        <f>'Физ. лица в абс.вел.'!CL46*100/'Физ. лица в абс.вел.'!BZ46-100</f>
        <v>36.247544204322196</v>
      </c>
      <c r="BZ43" s="11">
        <f>'Физ. лица в абс.вел.'!CM46*100/'Физ. лица в абс.вел.'!CA46-100</f>
        <v>36.976539354632081</v>
      </c>
      <c r="CA43" s="11">
        <f>'Физ. лица в абс.вел.'!CN46*100/'Физ. лица в абс.вел.'!CB46-100</f>
        <v>35.946492456058479</v>
      </c>
      <c r="CB43" s="11">
        <f>'Физ. лица в абс.вел.'!CO46*100/'Физ. лица в абс.вел.'!CC46-100</f>
        <v>33.930183569064098</v>
      </c>
      <c r="CC43" s="11">
        <f>'Физ. лица в абс.вел.'!CP46*100/'Физ. лица в абс.вел.'!CD46-100</f>
        <v>31.794871794871796</v>
      </c>
      <c r="CD43" s="11">
        <f>'Физ. лица в абс.вел.'!CQ46*100/'Физ. лица в абс.вел.'!CE46-100</f>
        <v>28.992508576629547</v>
      </c>
      <c r="CE43" s="11">
        <f>'Физ. лица в абс.вел.'!CR46*100/'Физ. лица в абс.вел.'!CF46-100</f>
        <v>26.020234942622395</v>
      </c>
      <c r="CF43" s="11">
        <f>'Физ. лица в абс.вел.'!CS46*100/'Физ. лица в абс.вел.'!CG46-100</f>
        <v>16.826986427724336</v>
      </c>
      <c r="CG43" s="11">
        <f>'Физ. лица в абс.вел.'!CT46*100/'Физ. лица в абс.вел.'!CH46-100</f>
        <v>13.236633276961101</v>
      </c>
      <c r="CH43" s="11">
        <f>'Физ. лица в абс.вел.'!CU46*100/'Физ. лица в абс.вел.'!CI46-100</f>
        <v>8.9005235602094217</v>
      </c>
      <c r="CI43" s="11">
        <f>'Физ. лица в абс.вел.'!CV46*100/'Физ. лица в абс.вел.'!CJ46-100</f>
        <v>5.5170259293970645</v>
      </c>
      <c r="CJ43" s="11">
        <f>'Физ. лица в абс.вел.'!CW46*100/'Физ. лица в абс.вел.'!CK46-100</f>
        <v>2.6378603341697726</v>
      </c>
      <c r="CK43" s="11">
        <f>'Физ. лица в абс.вел.'!CX46*100/'Физ. лица в абс.вел.'!CL46-100</f>
        <v>-0.75102138908916061</v>
      </c>
      <c r="CL43" s="11">
        <f>'Физ. лица в абс.вел.'!CY46*100/'Физ. лица в абс.вел.'!CM46-100</f>
        <v>-3.9457532004442584</v>
      </c>
      <c r="CM43" s="11">
        <f>'Физ. лица в абс.вел.'!CZ46*100/'Физ. лица в абс.вел.'!CN46-100</f>
        <v>-7.3798627002288271</v>
      </c>
      <c r="CN43" s="11">
        <f>'Физ. лица в абс.вел.'!DA46*100/'Физ. лица в абс.вел.'!CO46-100</f>
        <v>-9.7067745197168875</v>
      </c>
      <c r="CO43" s="11">
        <f>'Физ. лица в абс.вел.'!DB46*100/'Физ. лица в абс.вел.'!CP46-100</f>
        <v>-13.174768455088511</v>
      </c>
      <c r="CP43" s="11">
        <f>'Физ. лица в абс.вел.'!DC46*100/'Физ. лица в абс.вел.'!CQ46-100</f>
        <v>-14.595093356491532</v>
      </c>
      <c r="CQ43" s="11">
        <f>'Физ. лица в абс.вел.'!DD46*100/'Физ. лица в абс.вел.'!CR46-100</f>
        <v>-16.80047416347864</v>
      </c>
      <c r="CR43" s="11">
        <f>'Физ. лица в абс.вел.'!DE46*100/'Физ. лица в абс.вел.'!CS46-100</f>
        <v>-13.839386420031587</v>
      </c>
      <c r="CS43" s="11">
        <f>'Физ. лица в абс.вел.'!DF46*100/'Физ. лица в абс.вел.'!CT46-100</f>
        <v>-13.527485783215582</v>
      </c>
    </row>
    <row r="44" spans="1:97" ht="31.5" x14ac:dyDescent="0.25">
      <c r="A44" s="8" t="s">
        <v>43</v>
      </c>
      <c r="B44" s="11">
        <f>'Физ. лица в абс.вел.'!O47*100/'Физ. лица в абс.вел.'!C47-100</f>
        <v>13.250390169772672</v>
      </c>
      <c r="C44" s="11">
        <f>'Физ. лица в абс.вел.'!P47*100/'Физ. лица в абс.вел.'!D47-100</f>
        <v>14.92145407355541</v>
      </c>
      <c r="D44" s="11">
        <f>'Физ. лица в абс.вел.'!Q47*100/'Физ. лица в абс.вел.'!E47-100</f>
        <v>16.647092155861458</v>
      </c>
      <c r="E44" s="11">
        <f>'Физ. лица в абс.вел.'!R47*100/'Физ. лица в абс.вел.'!F47-100</f>
        <v>17.68107241210862</v>
      </c>
      <c r="F44" s="11">
        <f>'Физ. лица в абс.вел.'!S47*100/'Физ. лица в абс.вел.'!G47-100</f>
        <v>15.330131555831684</v>
      </c>
      <c r="G44" s="11">
        <f>'Физ. лица в абс.вел.'!T47*100/'Физ. лица в абс.вел.'!H47-100</f>
        <v>16.625625535139278</v>
      </c>
      <c r="H44" s="11">
        <f>'Физ. лица в абс.вел.'!U47*100/'Физ. лица в абс.вел.'!I47-100</f>
        <v>17.339837807545919</v>
      </c>
      <c r="I44" s="11">
        <f>'Физ. лица в абс.вел.'!V47*100/'Физ. лица в абс.вел.'!J47-100</f>
        <v>18.722369430636533</v>
      </c>
      <c r="J44" s="11">
        <f>'Физ. лица в абс.вел.'!W47*100/'Физ. лица в абс.вел.'!K47-100</f>
        <v>19.371997547220346</v>
      </c>
      <c r="K44" s="11">
        <f>'Физ. лица в абс.вел.'!X47*100/'Физ. лица в абс.вел.'!L47-100</f>
        <v>19.344947035323457</v>
      </c>
      <c r="L44" s="11">
        <f>'Физ. лица в абс.вел.'!Y47*100/'Физ. лица в абс.вел.'!M47-100</f>
        <v>19.647075197137212</v>
      </c>
      <c r="M44" s="11">
        <f>'Физ. лица в абс.вел.'!Z47*100/'Физ. лица в абс.вел.'!N47-100</f>
        <v>19.083538532104114</v>
      </c>
      <c r="N44" s="11">
        <f>'Физ. лица в абс.вел.'!AA47*100/'Физ. лица в абс.вел.'!O47-100</f>
        <v>17.771656445659488</v>
      </c>
      <c r="O44" s="11">
        <f>'Физ. лица в абс.вел.'!AB47*100/'Физ. лица в абс.вел.'!P47-100</f>
        <v>17.448278129507315</v>
      </c>
      <c r="P44" s="11">
        <f>'Физ. лица в абс.вел.'!AC47*100/'Физ. лица в абс.вел.'!Q47-100</f>
        <v>18.164215787939852</v>
      </c>
      <c r="Q44" s="11">
        <f>'Физ. лица в абс.вел.'!AD47*100/'Физ. лица в абс.вел.'!R47-100</f>
        <v>18.311770071050077</v>
      </c>
      <c r="R44" s="11">
        <f>'Физ. лица в абс.вел.'!AE47*100/'Физ. лица в абс.вел.'!S47-100</f>
        <v>21.518869493906365</v>
      </c>
      <c r="S44" s="11">
        <f>'Физ. лица в абс.вел.'!AF47*100/'Физ. лица в абс.вел.'!T47-100</f>
        <v>20.607864518588642</v>
      </c>
      <c r="T44" s="11">
        <f>'Физ. лица в абс.вел.'!AG47*100/'Физ. лица в абс.вел.'!U47-100</f>
        <v>20.598377010893245</v>
      </c>
      <c r="U44" s="11">
        <f>'Физ. лица в абс.вел.'!AH47*100/'Физ. лица в абс.вел.'!V47-100</f>
        <v>19.716691521791731</v>
      </c>
      <c r="V44" s="11">
        <f>'Физ. лица в абс.вел.'!AI47*100/'Физ. лица в абс.вел.'!W47-100</f>
        <v>19.360247022156386</v>
      </c>
      <c r="W44" s="11">
        <f>'Физ. лица в абс.вел.'!AJ47*100/'Физ. лица в абс.вел.'!X47-100</f>
        <v>18.873492840334961</v>
      </c>
      <c r="X44" s="11">
        <f>'Физ. лица в абс.вел.'!AK47*100/'Физ. лица в абс.вел.'!Y47-100</f>
        <v>18.158358315240292</v>
      </c>
      <c r="Y44" s="11">
        <f>'Физ. лица в абс.вел.'!AL47*100/'Физ. лица в абс.вел.'!Z47-100</f>
        <v>18.419134997641308</v>
      </c>
      <c r="Z44" s="11">
        <f>'Физ. лица в абс.вел.'!AM47*100/'Физ. лица в абс.вел.'!AA47-100</f>
        <v>18.298237022526934</v>
      </c>
      <c r="AA44" s="11">
        <f>'Физ. лица в абс.вел.'!AN47*100/'Физ. лица в абс.вел.'!AB47-100</f>
        <v>18.835958228864925</v>
      </c>
      <c r="AB44" s="11">
        <f>'Физ. лица в абс.вел.'!AO47*100/'Физ. лица в абс.вел.'!AC47-100</f>
        <v>18.055821066717641</v>
      </c>
      <c r="AC44" s="11">
        <f>'Физ. лица в абс.вел.'!AP47*100/'Физ. лица в абс.вел.'!AD47-100</f>
        <v>15.065343375331409</v>
      </c>
      <c r="AD44" s="11">
        <f>'Физ. лица в абс.вел.'!AQ47*100/'Физ. лица в абс.вел.'!AE47-100</f>
        <v>12.785102937774695</v>
      </c>
      <c r="AE44" s="11">
        <f>'Физ. лица в абс.вел.'!AR47*100/'Физ. лица в абс.вел.'!AF47-100</f>
        <v>12.47173818713317</v>
      </c>
      <c r="AF44" s="11">
        <f>'Физ. лица в абс.вел.'!AS47*100/'Физ. лица в абс.вел.'!AG47-100</f>
        <v>11.623954559685131</v>
      </c>
      <c r="AG44" s="11">
        <f>'Физ. лица в абс.вел.'!AT47*100/'Физ. лица в абс.вел.'!AH47-100</f>
        <v>11.843607305936075</v>
      </c>
      <c r="AH44" s="11">
        <f>'Физ. лица в абс.вел.'!AU47*100/'Физ. лица в абс.вел.'!AI47-100</f>
        <v>11.274329783327218</v>
      </c>
      <c r="AI44" s="11">
        <f>'Физ. лица в абс.вел.'!AV47*100/'Физ. лица в абс.вел.'!AJ47-100</f>
        <v>12.128004782033216</v>
      </c>
      <c r="AJ44" s="11">
        <f>'Физ. лица в абс.вел.'!AW47*100/'Физ. лица в абс.вел.'!AK47-100</f>
        <v>11.978826159394316</v>
      </c>
      <c r="AK44" s="11">
        <f>'Физ. лица в абс.вел.'!AX47*100/'Физ. лица в абс.вел.'!AL47-100</f>
        <v>12.013575131691269</v>
      </c>
      <c r="AL44" s="11">
        <f>'Физ. лица в абс.вел.'!AY47*100/'Физ. лица в абс.вел.'!AM47-100</f>
        <v>12.282408461490689</v>
      </c>
      <c r="AM44" s="11">
        <f>'Физ. лица в абс.вел.'!AZ47*100/'Физ. лица в абс.вел.'!AN47-100</f>
        <v>12.472602880026216</v>
      </c>
      <c r="AN44" s="11">
        <f>'Физ. лица в абс.вел.'!BA47*100/'Физ. лица в абс.вел.'!AO47-100</f>
        <v>13.166950044530807</v>
      </c>
      <c r="AO44" s="11">
        <f>'Физ. лица в абс.вел.'!BB47*100/'Физ. лица в абс.вел.'!AP47-100</f>
        <v>16.3186656335386</v>
      </c>
      <c r="AP44" s="11">
        <f>'Физ. лица в абс.вел.'!BC47*100/'Физ. лица в абс.вел.'!AQ47-100</f>
        <v>18.844473614045157</v>
      </c>
      <c r="AQ44" s="11">
        <f>'Физ. лица в абс.вел.'!BD47*100/'Физ. лица в абс.вел.'!AR47-100</f>
        <v>20.262751786874588</v>
      </c>
      <c r="AR44" s="11">
        <f>'Физ. лица в абс.вел.'!BE47*100/'Физ. лица в абс.вел.'!AS47-100</f>
        <v>20.919144162192481</v>
      </c>
      <c r="AS44" s="11">
        <f>'Физ. лица в абс.вел.'!BF47*100/'Физ. лица в абс.вел.'!AT47-100</f>
        <v>21.013994935913786</v>
      </c>
      <c r="AT44" s="11">
        <f>'Физ. лица в абс.вел.'!BG47*100/'Физ. лица в абс.вел.'!AU47-100</f>
        <v>21.869539895165985</v>
      </c>
      <c r="AU44" s="11">
        <f>'Физ. лица в абс.вел.'!BH47*100/'Физ. лица в абс.вел.'!AV47-100</f>
        <v>21.771414427964885</v>
      </c>
      <c r="AV44" s="11">
        <f>'Физ. лица в абс.вел.'!BI47*100/'Физ. лица в абс.вел.'!AW47-100</f>
        <v>22.206527675763226</v>
      </c>
      <c r="AW44" s="11">
        <f>'Физ. лица в абс.вел.'!BJ47*100/'Физ. лица в абс.вел.'!AX47-100</f>
        <v>23.468837710738114</v>
      </c>
      <c r="AX44" s="11">
        <f>'Физ. лица в абс.вел.'!BK47*100/'Физ. лица в абс.вел.'!AY47-100</f>
        <v>23.743248474570024</v>
      </c>
      <c r="AY44" s="11">
        <f>'Физ. лица в абс.вел.'!BL47*100/'Физ. лица в абс.вел.'!AZ47-100</f>
        <v>24.111240620674579</v>
      </c>
      <c r="AZ44" s="11">
        <f>'Физ. лица в абс.вел.'!BM47*100/'Физ. лица в абс.вел.'!BA47-100</f>
        <v>21.425888497379674</v>
      </c>
      <c r="BA44" s="11">
        <f>'Физ. лица в абс.вел.'!BN47*100/'Физ. лица в абс.вел.'!BB47-100</f>
        <v>17.659742308703656</v>
      </c>
      <c r="BB44" s="11">
        <f>'Физ. лица в абс.вел.'!BO47*100/'Физ. лица в абс.вел.'!BC47-100</f>
        <v>15.041850030201047</v>
      </c>
      <c r="BC44" s="11">
        <f>'Физ. лица в абс.вел.'!BP47*100/'Физ. лица в абс.вел.'!BD47-100</f>
        <v>12.673274013541118</v>
      </c>
      <c r="BD44" s="11">
        <f>'Физ. лица в абс.вел.'!BQ47*100/'Физ. лица в абс.вел.'!BE47-100</f>
        <v>11.676993936180793</v>
      </c>
      <c r="BE44" s="11">
        <f>'Физ. лица в абс.вел.'!BR47*100/'Физ. лица в абс.вел.'!BF47-100</f>
        <v>10.429338393914321</v>
      </c>
      <c r="BF44" s="11">
        <f>'Физ. лица в абс.вел.'!BS47*100/'Физ. лица в абс.вел.'!BG47-100</f>
        <v>10.257268020708878</v>
      </c>
      <c r="BG44" s="11">
        <f>'Физ. лица в абс.вел.'!BT47*100/'Физ. лица в абс.вел.'!BH47-100</f>
        <v>9.9424622408455576</v>
      </c>
      <c r="BH44" s="11">
        <f>'Физ. лица в абс.вел.'!BU47*100/'Физ. лица в абс.вел.'!BI47-100</f>
        <v>10.291579336703236</v>
      </c>
      <c r="BI44" s="11">
        <f>'Физ. лица в абс.вел.'!BV47*100/'Физ. лица в абс.вел.'!BJ47-100</f>
        <v>9.7839668799397828</v>
      </c>
      <c r="BJ44" s="11">
        <f>'Физ. лица в абс.вел.'!BW47*100/'Физ. лица в абс.вел.'!BK47-100</f>
        <v>9.5148003039015663</v>
      </c>
      <c r="BK44" s="11">
        <f>'Физ. лица в абс.вел.'!BX47*100/'Физ. лица в абс.вел.'!BL47-100</f>
        <v>9.105316448266251</v>
      </c>
      <c r="BL44" s="11">
        <f>'Физ. лица в абс.вел.'!BY47*100/'Физ. лица в абс.вел.'!BM47-100</f>
        <v>11.504242281404672</v>
      </c>
      <c r="BM44" s="11">
        <f>'Физ. лица в абс.вел.'!BZ47*100/'Физ. лица в абс.вел.'!BN47-100</f>
        <v>15.184969978694554</v>
      </c>
      <c r="BN44" s="11">
        <f>'Физ. лица в абс.вел.'!CA47*100/'Физ. лица в абс.вел.'!BO47-100</f>
        <v>18.529575013876183</v>
      </c>
      <c r="BO44" s="11">
        <f>'Физ. лица в абс.вел.'!CB47*100/'Физ. лица в абс.вел.'!BP47-100</f>
        <v>21.428678464927401</v>
      </c>
      <c r="BP44" s="11">
        <f>'Физ. лица в абс.вел.'!CC47*100/'Физ. лица в абс.вел.'!BQ47-100</f>
        <v>22.776904133163214</v>
      </c>
      <c r="BQ44" s="11">
        <f>'Физ. лица в абс.вел.'!CD47*100/'Физ. лица в абс.вел.'!BR47-100</f>
        <v>25.96536580350454</v>
      </c>
      <c r="BR44" s="11">
        <f>'Физ. лица в абс.вел.'!CE47*100/'Физ. лица в абс.вел.'!BS47-100</f>
        <v>28.085358453492063</v>
      </c>
      <c r="BS44" s="11">
        <f>'Физ. лица в абс.вел.'!CF47*100/'Физ. лица в абс.вел.'!BT47-100</f>
        <v>29.246128247792143</v>
      </c>
      <c r="BT44" s="11">
        <f>'Физ. лица в абс.вел.'!CG47*100/'Физ. лица в абс.вел.'!BU47-100</f>
        <v>29.136740910488214</v>
      </c>
      <c r="BU44" s="11">
        <f>'Физ. лица в абс.вел.'!CH47*100/'Физ. лица в абс.вел.'!BV47-100</f>
        <v>26.83341561077286</v>
      </c>
      <c r="BV44" s="11">
        <f>'Физ. лица в абс.вел.'!CI47*100/'Физ. лица в абс.вел.'!BW47-100</f>
        <v>27.114563212449326</v>
      </c>
      <c r="BW44" s="11">
        <f>'Физ. лица в абс.вел.'!CJ47*100/'Физ. лица в абс.вел.'!BX47-100</f>
        <v>27.26086722616742</v>
      </c>
      <c r="BX44" s="11">
        <f>'Физ. лица в абс.вел.'!CK47*100/'Физ. лица в абс.вел.'!BY47-100</f>
        <v>27.134138286348389</v>
      </c>
      <c r="BY44" s="11">
        <f>'Физ. лица в абс.вел.'!CL47*100/'Физ. лица в абс.вел.'!BZ47-100</f>
        <v>26.622343521620465</v>
      </c>
      <c r="BZ44" s="11">
        <f>'Физ. лица в абс.вел.'!CM47*100/'Физ. лица в абс.вел.'!CA47-100</f>
        <v>26.769012694113627</v>
      </c>
      <c r="CA44" s="11">
        <f>'Физ. лица в абс.вел.'!CN47*100/'Физ. лица в абс.вел.'!CB47-100</f>
        <v>26.081966606197469</v>
      </c>
      <c r="CB44" s="11">
        <f>'Физ. лица в абс.вел.'!CO47*100/'Физ. лица в абс.вел.'!CC47-100</f>
        <v>22.836187000809574</v>
      </c>
      <c r="CC44" s="11">
        <f>'Физ. лица в абс.вел.'!CP47*100/'Физ. лица в абс.вел.'!CD47-100</f>
        <v>20.481337670969324</v>
      </c>
      <c r="CD44" s="11">
        <f>'Физ. лица в абс.вел.'!CQ47*100/'Физ. лица в абс.вел.'!CE47-100</f>
        <v>17.144371876868234</v>
      </c>
      <c r="CE44" s="11">
        <f>'Физ. лица в абс.вел.'!CR47*100/'Физ. лица в абс.вел.'!CF47-100</f>
        <v>14.697079729759466</v>
      </c>
      <c r="CF44" s="11">
        <f>'Физ. лица в абс.вел.'!CS47*100/'Физ. лица в абс.вел.'!CG47-100</f>
        <v>8.4950983574628367</v>
      </c>
      <c r="CG44" s="11">
        <f>'Физ. лица в абс.вел.'!CT47*100/'Физ. лица в абс.вел.'!CH47-100</f>
        <v>7.074125329758246</v>
      </c>
      <c r="CH44" s="11">
        <f>'Физ. лица в абс.вел.'!CU47*100/'Физ. лица в абс.вел.'!CI47-100</f>
        <v>2.1423908739713369</v>
      </c>
      <c r="CI44" s="11">
        <f>'Физ. лица в абс.вел.'!CV47*100/'Физ. лица в абс.вел.'!CJ47-100</f>
        <v>0.30331533169169234</v>
      </c>
      <c r="CJ44" s="11">
        <f>'Физ. лица в абс.вел.'!CW47*100/'Физ. лица в абс.вел.'!CK47-100</f>
        <v>-1.4131631995677338</v>
      </c>
      <c r="CK44" s="11">
        <f>'Физ. лица в абс.вел.'!CX47*100/'Физ. лица в абс.вел.'!CL47-100</f>
        <v>-3.0553767889430361</v>
      </c>
      <c r="CL44" s="11">
        <f>'Физ. лица в абс.вел.'!CY47*100/'Физ. лица в абс.вел.'!CM47-100</f>
        <v>-4.9678527215366728</v>
      </c>
      <c r="CM44" s="11">
        <f>'Физ. лица в абс.вел.'!CZ47*100/'Физ. лица в абс.вел.'!CN47-100</f>
        <v>-6.9268264035705869</v>
      </c>
      <c r="CN44" s="11">
        <f>'Физ. лица в абс.вел.'!DA47*100/'Физ. лица в абс.вел.'!CO47-100</f>
        <v>-6.8789470577819714</v>
      </c>
      <c r="CO44" s="11">
        <f>'Физ. лица в абс.вел.'!DB47*100/'Физ. лица в абс.вел.'!CP47-100</f>
        <v>-7.4637554923252623</v>
      </c>
      <c r="CP44" s="11">
        <f>'Физ. лица в абс.вел.'!DC47*100/'Физ. лица в абс.вел.'!CQ47-100</f>
        <v>-7.7138620344336175</v>
      </c>
      <c r="CQ44" s="11">
        <f>'Физ. лица в абс.вел.'!DD47*100/'Физ. лица в абс.вел.'!CR47-100</f>
        <v>-7.6976947207858899</v>
      </c>
      <c r="CR44" s="11">
        <f>'Физ. лица в абс.вел.'!DE47*100/'Физ. лица в абс.вел.'!CS47-100</f>
        <v>-3.3350287726017029</v>
      </c>
      <c r="CS44" s="11">
        <f>'Физ. лица в абс.вел.'!DF47*100/'Физ. лица в абс.вел.'!CT47-100</f>
        <v>-2.2204271217246401</v>
      </c>
    </row>
    <row r="45" spans="1:97" ht="31.5" x14ac:dyDescent="0.25">
      <c r="A45" s="8" t="s">
        <v>44</v>
      </c>
      <c r="B45" s="11">
        <f>'Физ. лица в абс.вел.'!O48*100/'Физ. лица в абс.вел.'!C48-100</f>
        <v>15.727940533298138</v>
      </c>
      <c r="C45" s="11">
        <f>'Физ. лица в абс.вел.'!P48*100/'Физ. лица в абс.вел.'!D48-100</f>
        <v>17.110020522925126</v>
      </c>
      <c r="D45" s="11">
        <f>'Физ. лица в абс.вел.'!Q48*100/'Физ. лица в абс.вел.'!E48-100</f>
        <v>18.705969748642758</v>
      </c>
      <c r="E45" s="11">
        <f>'Физ. лица в абс.вел.'!R48*100/'Физ. лица в абс.вел.'!F48-100</f>
        <v>19.498182499737922</v>
      </c>
      <c r="F45" s="11">
        <f>'Физ. лица в абс.вел.'!S48*100/'Физ. лица в абс.вел.'!G48-100</f>
        <v>20.368613264760171</v>
      </c>
      <c r="G45" s="11">
        <f>'Физ. лица в абс.вел.'!T48*100/'Физ. лица в абс.вел.'!H48-100</f>
        <v>21.680361577809251</v>
      </c>
      <c r="H45" s="11">
        <f>'Физ. лица в абс.вел.'!U48*100/'Физ. лица в абс.вел.'!I48-100</f>
        <v>22.364223644237086</v>
      </c>
      <c r="I45" s="11">
        <f>'Физ. лица в абс.вел.'!V48*100/'Физ. лица в абс.вел.'!J48-100</f>
        <v>23.289288573578091</v>
      </c>
      <c r="J45" s="11">
        <f>'Физ. лица в абс.вел.'!W48*100/'Физ. лица в абс.вел.'!K48-100</f>
        <v>24.046448052280667</v>
      </c>
      <c r="K45" s="11">
        <f>'Физ. лица в абс.вел.'!X48*100/'Физ. лица в абс.вел.'!L48-100</f>
        <v>24.35912699334763</v>
      </c>
      <c r="L45" s="11">
        <f>'Физ. лица в абс.вел.'!Y48*100/'Физ. лица в абс.вел.'!M48-100</f>
        <v>24.888189648421886</v>
      </c>
      <c r="M45" s="11">
        <f>'Физ. лица в абс.вел.'!Z48*100/'Физ. лица в абс.вел.'!N48-100</f>
        <v>25.084341564312965</v>
      </c>
      <c r="N45" s="11">
        <f>'Физ. лица в абс.вел.'!AA48*100/'Физ. лица в абс.вел.'!O48-100</f>
        <v>23.165516018925473</v>
      </c>
      <c r="O45" s="11">
        <f>'Физ. лица в абс.вел.'!AB48*100/'Физ. лица в абс.вел.'!P48-100</f>
        <v>23.043760234603553</v>
      </c>
      <c r="P45" s="11">
        <f>'Физ. лица в абс.вел.'!AC48*100/'Физ. лица в абс.вел.'!Q48-100</f>
        <v>23.086189519918307</v>
      </c>
      <c r="Q45" s="11">
        <f>'Физ. лица в абс.вел.'!AD48*100/'Физ. лица в абс.вел.'!R48-100</f>
        <v>23.642167343470092</v>
      </c>
      <c r="R45" s="11">
        <f>'Физ. лица в абс.вел.'!AE48*100/'Физ. лица в абс.вел.'!S48-100</f>
        <v>23.51139641503913</v>
      </c>
      <c r="S45" s="11">
        <f>'Физ. лица в абс.вел.'!AF48*100/'Физ. лица в абс.вел.'!T48-100</f>
        <v>22.834260593947988</v>
      </c>
      <c r="T45" s="11">
        <f>'Физ. лица в абс.вел.'!AG48*100/'Физ. лица в абс.вел.'!U48-100</f>
        <v>22.36694633217985</v>
      </c>
      <c r="U45" s="11">
        <f>'Физ. лица в абс.вел.'!AH48*100/'Физ. лица в абс.вел.'!V48-100</f>
        <v>21.983326721391961</v>
      </c>
      <c r="V45" s="11">
        <f>'Физ. лица в абс.вел.'!AI48*100/'Физ. лица в абс.вел.'!W48-100</f>
        <v>21.497381254743416</v>
      </c>
      <c r="W45" s="11">
        <f>'Физ. лица в абс.вел.'!AJ48*100/'Физ. лица в абс.вел.'!X48-100</f>
        <v>21.195865987783876</v>
      </c>
      <c r="X45" s="11">
        <f>'Физ. лица в абс.вел.'!AK48*100/'Физ. лица в абс.вел.'!Y48-100</f>
        <v>20.358915995146532</v>
      </c>
      <c r="Y45" s="11">
        <f>'Физ. лица в абс.вел.'!AL48*100/'Физ. лица в абс.вел.'!Z48-100</f>
        <v>19.477462522322895</v>
      </c>
      <c r="Z45" s="11">
        <f>'Физ. лица в абс.вел.'!AM48*100/'Физ. лица в абс.вел.'!AA48-100</f>
        <v>20.05978080371969</v>
      </c>
      <c r="AA45" s="11">
        <f>'Физ. лица в абс.вел.'!AN48*100/'Физ. лица в абс.вел.'!AB48-100</f>
        <v>20.185903535094781</v>
      </c>
      <c r="AB45" s="11">
        <f>'Физ. лица в абс.вел.'!AO48*100/'Физ. лица в абс.вел.'!AC48-100</f>
        <v>19.340351381453672</v>
      </c>
      <c r="AC45" s="11">
        <f>'Физ. лица в абс.вел.'!AP48*100/'Физ. лица в абс.вел.'!AD48-100</f>
        <v>16.131073764151608</v>
      </c>
      <c r="AD45" s="11">
        <f>'Физ. лица в абс.вел.'!AQ48*100/'Физ. лица в абс.вел.'!AE48-100</f>
        <v>13.713218768369003</v>
      </c>
      <c r="AE45" s="11">
        <f>'Физ. лица в абс.вел.'!AR48*100/'Физ. лица в абс.вел.'!AF48-100</f>
        <v>12.397453790380226</v>
      </c>
      <c r="AF45" s="11">
        <f>'Физ. лица в абс.вел.'!AS48*100/'Физ. лица в абс.вел.'!AG48-100</f>
        <v>11.81481110331697</v>
      </c>
      <c r="AG45" s="11">
        <f>'Физ. лица в абс.вел.'!AT48*100/'Физ. лица в абс.вел.'!AH48-100</f>
        <v>11.98048013624603</v>
      </c>
      <c r="AH45" s="11">
        <f>'Физ. лица в абс.вел.'!AU48*100/'Физ. лица в абс.вел.'!AI48-100</f>
        <v>11.061718850663581</v>
      </c>
      <c r="AI45" s="11">
        <f>'Физ. лица в абс.вел.'!AV48*100/'Физ. лица в абс.вел.'!AJ48-100</f>
        <v>11.815378746940468</v>
      </c>
      <c r="AJ45" s="11">
        <f>'Физ. лица в абс.вел.'!AW48*100/'Физ. лица в абс.вел.'!AK48-100</f>
        <v>11.827248776815964</v>
      </c>
      <c r="AK45" s="11">
        <f>'Физ. лица в абс.вел.'!AX48*100/'Физ. лица в абс.вел.'!AL48-100</f>
        <v>11.620700340873881</v>
      </c>
      <c r="AL45" s="11">
        <f>'Физ. лица в абс.вел.'!AY48*100/'Физ. лица в абс.вел.'!AM48-100</f>
        <v>11.664361456892578</v>
      </c>
      <c r="AM45" s="11">
        <f>'Физ. лица в абс.вел.'!AZ48*100/'Физ. лица в абс.вел.'!AN48-100</f>
        <v>11.838499482370139</v>
      </c>
      <c r="AN45" s="11">
        <f>'Физ. лица в абс.вел.'!BA48*100/'Физ. лица в абс.вел.'!AO48-100</f>
        <v>12.61440269749518</v>
      </c>
      <c r="AO45" s="11">
        <f>'Физ. лица в абс.вел.'!BB48*100/'Физ. лица в абс.вел.'!AP48-100</f>
        <v>16.584922797456855</v>
      </c>
      <c r="AP45" s="11">
        <f>'Физ. лица в абс.вел.'!BC48*100/'Физ. лица в абс.вел.'!AQ48-100</f>
        <v>19.904521543467027</v>
      </c>
      <c r="AQ45" s="11">
        <f>'Физ. лица в абс.вел.'!BD48*100/'Физ. лица в абс.вел.'!AR48-100</f>
        <v>22.402253248129867</v>
      </c>
      <c r="AR45" s="11">
        <f>'Физ. лица в абс.вел.'!BE48*100/'Физ. лица в абс.вел.'!AS48-100</f>
        <v>23.857322100734905</v>
      </c>
      <c r="AS45" s="11">
        <f>'Физ. лица в абс.вел.'!BF48*100/'Физ. лица в абс.вел.'!AT48-100</f>
        <v>24.629288409230497</v>
      </c>
      <c r="AT45" s="11">
        <f>'Физ. лица в абс.вел.'!BG48*100/'Физ. лица в абс.вел.'!AU48-100</f>
        <v>26.8693079644991</v>
      </c>
      <c r="AU45" s="11">
        <f>'Физ. лица в абс.вел.'!BH48*100/'Физ. лица в абс.вел.'!AV48-100</f>
        <v>27.461905844894247</v>
      </c>
      <c r="AV45" s="11">
        <f>'Физ. лица в абс.вел.'!BI48*100/'Физ. лица в абс.вел.'!AW48-100</f>
        <v>28.119478334034511</v>
      </c>
      <c r="AW45" s="11">
        <f>'Физ. лица в абс.вел.'!BJ48*100/'Физ. лица в абс.вел.'!AX48-100</f>
        <v>30.269294836202107</v>
      </c>
      <c r="AX45" s="11">
        <f>'Физ. лица в абс.вел.'!BK48*100/'Физ. лица в абс.вел.'!AY48-100</f>
        <v>30.80099091659784</v>
      </c>
      <c r="AY45" s="11">
        <f>'Физ. лица в абс.вел.'!BL48*100/'Физ. лица в абс.вел.'!AZ48-100</f>
        <v>31.505581268717663</v>
      </c>
      <c r="AZ45" s="11">
        <f>'Физ. лица в абс.вел.'!BM48*100/'Физ. лица в абс.вел.'!BA48-100</f>
        <v>29.457840988076782</v>
      </c>
      <c r="BA45" s="11">
        <f>'Физ. лица в абс.вел.'!BN48*100/'Физ. лица в абс.вел.'!BB48-100</f>
        <v>24.890931754440629</v>
      </c>
      <c r="BB45" s="11">
        <f>'Физ. лица в абс.вел.'!BO48*100/'Физ. лица в абс.вел.'!BC48-100</f>
        <v>21.405929044201557</v>
      </c>
      <c r="BC45" s="11">
        <f>'Физ. лица в абс.вел.'!BP48*100/'Физ. лица в абс.вел.'!BD48-100</f>
        <v>18.670823436262864</v>
      </c>
      <c r="BD45" s="11">
        <f>'Физ. лица в абс.вел.'!BQ48*100/'Физ. лица в абс.вел.'!BE48-100</f>
        <v>17.38060781476122</v>
      </c>
      <c r="BE45" s="11">
        <f>'Физ. лица в абс.вел.'!BR48*100/'Физ. лица в абс.вел.'!BF48-100</f>
        <v>15.479207734910361</v>
      </c>
      <c r="BF45" s="11">
        <f>'Физ. лица в абс.вел.'!BS48*100/'Физ. лица в абс.вел.'!BG48-100</f>
        <v>15.106762379406518</v>
      </c>
      <c r="BG45" s="11">
        <f>'Физ. лица в абс.вел.'!BT48*100/'Физ. лица в абс.вел.'!BH48-100</f>
        <v>15.184226960478185</v>
      </c>
      <c r="BH45" s="11">
        <f>'Физ. лица в абс.вел.'!BU48*100/'Физ. лица в абс.вел.'!BI48-100</f>
        <v>15.846850988375905</v>
      </c>
      <c r="BI45" s="11">
        <f>'Физ. лица в абс.вел.'!BV48*100/'Физ. лица в абс.вел.'!BJ48-100</f>
        <v>15.376254715171669</v>
      </c>
      <c r="BJ45" s="11">
        <f>'Физ. лица в абс.вел.'!BW48*100/'Физ. лица в абс.вел.'!BK48-100</f>
        <v>15.269360269360263</v>
      </c>
      <c r="BK45" s="11">
        <f>'Физ. лица в абс.вел.'!BX48*100/'Физ. лица в абс.вел.'!BL48-100</f>
        <v>14.757152912922862</v>
      </c>
      <c r="BL45" s="11">
        <f>'Физ. лица в абс.вел.'!BY48*100/'Физ. лица в абс.вел.'!BM48-100</f>
        <v>16.840474961280336</v>
      </c>
      <c r="BM45" s="11">
        <f>'Физ. лица в абс.вел.'!BZ48*100/'Физ. лица в абс.вел.'!BN48-100</f>
        <v>20.042417815482509</v>
      </c>
      <c r="BN45" s="11">
        <f>'Физ. лица в абс.вел.'!CA48*100/'Физ. лица в абс.вел.'!BO48-100</f>
        <v>23.655846597317961</v>
      </c>
      <c r="BO45" s="11">
        <f>'Физ. лица в абс.вел.'!CB48*100/'Физ. лица в абс.вел.'!BP48-100</f>
        <v>26.529335724114929</v>
      </c>
      <c r="BP45" s="11">
        <f>'Физ. лица в абс.вел.'!CC48*100/'Физ. лица в абс.вел.'!BQ48-100</f>
        <v>26.96132823737311</v>
      </c>
      <c r="BQ45" s="11">
        <f>'Физ. лица в абс.вел.'!CD48*100/'Физ. лица в абс.вел.'!BR48-100</f>
        <v>30.110957567875147</v>
      </c>
      <c r="BR45" s="11">
        <f>'Физ. лица в абс.вел.'!CE48*100/'Физ. лица в абс.вел.'!BS48-100</f>
        <v>30.931479642502495</v>
      </c>
      <c r="BS45" s="11">
        <f>'Физ. лица в абс.вел.'!CF48*100/'Физ. лица в абс.вел.'!BT48-100</f>
        <v>30.839981411199744</v>
      </c>
      <c r="BT45" s="11">
        <f>'Физ. лица в абс.вел.'!CG48*100/'Физ. лица в абс.вел.'!BU48-100</f>
        <v>30.468631897203323</v>
      </c>
      <c r="BU45" s="11">
        <f>'Физ. лица в абс.вел.'!CH48*100/'Физ. лица в абс.вел.'!BV48-100</f>
        <v>28.072703092097981</v>
      </c>
      <c r="BV45" s="11">
        <f>'Физ. лица в абс.вел.'!CI48*100/'Физ. лица в абс.вел.'!BW48-100</f>
        <v>27.953848400759455</v>
      </c>
      <c r="BW45" s="11">
        <f>'Физ. лица в абс.вел.'!CJ48*100/'Физ. лица в абс.вел.'!BX48-100</f>
        <v>27.952372361537073</v>
      </c>
      <c r="BX45" s="11">
        <f>'Физ. лица в абс.вел.'!CK48*100/'Физ. лица в абс.вел.'!BY48-100</f>
        <v>27.055496641922943</v>
      </c>
      <c r="BY45" s="11">
        <f>'Физ. лица в абс.вел.'!CL48*100/'Физ. лица в абс.вел.'!BZ48-100</f>
        <v>26.70615949560036</v>
      </c>
      <c r="BZ45" s="11">
        <f>'Физ. лица в абс.вел.'!CM48*100/'Физ. лица в абс.вел.'!CA48-100</f>
        <v>25.701447659588851</v>
      </c>
      <c r="CA45" s="11">
        <f>'Физ. лица в абс.вел.'!CN48*100/'Физ. лица в абс.вел.'!CB48-100</f>
        <v>24.994232607191108</v>
      </c>
      <c r="CB45" s="11">
        <f>'Физ. лица в абс.вел.'!CO48*100/'Физ. лица в абс.вел.'!CC48-100</f>
        <v>22.007865732273785</v>
      </c>
      <c r="CC45" s="11">
        <f>'Физ. лица в абс.вел.'!CP48*100/'Физ. лица в абс.вел.'!CD48-100</f>
        <v>19.534556813744629</v>
      </c>
      <c r="CD45" s="11">
        <f>'Физ. лица в абс.вел.'!CQ48*100/'Физ. лица в абс.вел.'!CE48-100</f>
        <v>16.384017960075241</v>
      </c>
      <c r="CE45" s="11">
        <f>'Физ. лица в абс.вел.'!CR48*100/'Физ. лица в абс.вел.'!CF48-100</f>
        <v>14.140681653372013</v>
      </c>
      <c r="CF45" s="11">
        <f>'Физ. лица в абс.вел.'!CS48*100/'Физ. лица в абс.вел.'!CG48-100</f>
        <v>8.836394183419273</v>
      </c>
      <c r="CG45" s="11">
        <f>'Физ. лица в абс.вел.'!CT48*100/'Физ. лица в абс.вел.'!CH48-100</f>
        <v>7.6540325372101137</v>
      </c>
      <c r="CH45" s="11">
        <f>'Физ. лица в абс.вел.'!CU48*100/'Физ. лица в абс.вел.'!CI48-100</f>
        <v>3.06757219495492</v>
      </c>
      <c r="CI45" s="11">
        <f>'Физ. лица в абс.вел.'!CV48*100/'Физ. лица в абс.вел.'!CJ48-100</f>
        <v>1.3281822796232632</v>
      </c>
      <c r="CJ45" s="11">
        <f>'Физ. лица в абс.вел.'!CW48*100/'Физ. лица в абс.вел.'!CK48-100</f>
        <v>-0.35193634542622476</v>
      </c>
      <c r="CK45" s="11">
        <f>'Физ. лица в абс.вел.'!CX48*100/'Физ. лица в абс.вел.'!CL48-100</f>
        <v>-2.2159945317840055</v>
      </c>
      <c r="CL45" s="11">
        <f>'Физ. лица в абс.вел.'!CY48*100/'Физ. лица в абс.вел.'!CM48-100</f>
        <v>-3.7828903163383245</v>
      </c>
      <c r="CM45" s="11">
        <f>'Физ. лица в абс.вел.'!CZ48*100/'Физ. лица в абс.вел.'!CN48-100</f>
        <v>-5.6345083977113859</v>
      </c>
      <c r="CN45" s="11">
        <f>'Физ. лица в абс.вел.'!DA48*100/'Физ. лица в абс.вел.'!CO48-100</f>
        <v>-5.2875240432446731</v>
      </c>
      <c r="CO45" s="11">
        <f>'Физ. лица в абс.вел.'!DB48*100/'Физ. лица в абс.вел.'!CP48-100</f>
        <v>-5.851147232530181</v>
      </c>
      <c r="CP45" s="11">
        <f>'Физ. лица в абс.вел.'!DC48*100/'Физ. лица в абс.вел.'!CQ48-100</f>
        <v>-5.7934180514825613</v>
      </c>
      <c r="CQ45" s="11">
        <f>'Физ. лица в абс.вел.'!DD48*100/'Физ. лица в абс.вел.'!CR48-100</f>
        <v>-5.9746389025750091</v>
      </c>
      <c r="CR45" s="11">
        <f>'Физ. лица в абс.вел.'!DE48*100/'Физ. лица в абс.вел.'!CS48-100</f>
        <v>-3.3894470689999281</v>
      </c>
      <c r="CS45" s="11">
        <f>'Физ. лица в абс.вел.'!DF48*100/'Физ. лица в абс.вел.'!CT48-100</f>
        <v>-2.7075546266897135</v>
      </c>
    </row>
    <row r="46" spans="1:97" ht="31.5" x14ac:dyDescent="0.25">
      <c r="A46" s="8" t="s">
        <v>45</v>
      </c>
      <c r="B46" s="11">
        <f>'Физ. лица в абс.вел.'!O49*100/'Физ. лица в абс.вел.'!C49-100</f>
        <v>16.256024563684676</v>
      </c>
      <c r="C46" s="11">
        <f>'Физ. лица в абс.вел.'!P49*100/'Физ. лица в абс.вел.'!D49-100</f>
        <v>17.095613800584161</v>
      </c>
      <c r="D46" s="11">
        <f>'Физ. лица в абс.вел.'!Q49*100/'Физ. лица в абс.вел.'!E49-100</f>
        <v>18.286742800806508</v>
      </c>
      <c r="E46" s="11">
        <f>'Физ. лица в абс.вел.'!R49*100/'Физ. лица в абс.вел.'!F49-100</f>
        <v>18.942301917399561</v>
      </c>
      <c r="F46" s="11">
        <f>'Физ. лица в абс.вел.'!S49*100/'Физ. лица в абс.вел.'!G49-100</f>
        <v>19.722602894456259</v>
      </c>
      <c r="G46" s="11">
        <f>'Физ. лица в абс.вел.'!T49*100/'Физ. лица в абс.вел.'!H49-100</f>
        <v>20.939834892086367</v>
      </c>
      <c r="H46" s="11">
        <f>'Физ. лица в абс.вел.'!U49*100/'Физ. лица в абс.вел.'!I49-100</f>
        <v>21.617435027507568</v>
      </c>
      <c r="I46" s="11">
        <f>'Физ. лица в абс.вел.'!V49*100/'Физ. лица в абс.вел.'!J49-100</f>
        <v>21.740083443498904</v>
      </c>
      <c r="J46" s="11">
        <f>'Физ. лица в абс.вел.'!W49*100/'Физ. лица в абс.вел.'!K49-100</f>
        <v>22.375726843565587</v>
      </c>
      <c r="K46" s="11">
        <f>'Физ. лица в абс.вел.'!X49*100/'Физ. лица в абс.вел.'!L49-100</f>
        <v>22.746748017701734</v>
      </c>
      <c r="L46" s="11">
        <f>'Физ. лица в абс.вел.'!Y49*100/'Физ. лица в абс.вел.'!M49-100</f>
        <v>23.123174518457475</v>
      </c>
      <c r="M46" s="11">
        <f>'Физ. лица в абс.вел.'!Z49*100/'Физ. лица в абс.вел.'!N49-100</f>
        <v>22.532976157593552</v>
      </c>
      <c r="N46" s="11">
        <f>'Физ. лица в абс.вел.'!AA49*100/'Физ. лица в абс.вел.'!O49-100</f>
        <v>21.462705647625256</v>
      </c>
      <c r="O46" s="11">
        <f>'Физ. лица в абс.вел.'!AB49*100/'Физ. лица в абс.вел.'!P49-100</f>
        <v>21.02690091280239</v>
      </c>
      <c r="P46" s="11">
        <f>'Физ. лица в абс.вел.'!AC49*100/'Физ. лица в абс.вел.'!Q49-100</f>
        <v>20.98872668399747</v>
      </c>
      <c r="Q46" s="11">
        <f>'Физ. лица в абс.вел.'!AD49*100/'Физ. лица в абс.вел.'!R49-100</f>
        <v>20.857784855690568</v>
      </c>
      <c r="R46" s="11">
        <f>'Физ. лица в абс.вел.'!AE49*100/'Физ. лица в абс.вел.'!S49-100</f>
        <v>20.685115134426113</v>
      </c>
      <c r="S46" s="11">
        <f>'Физ. лица в абс.вел.'!AF49*100/'Физ. лица в абс.вел.'!T49-100</f>
        <v>19.635067129422325</v>
      </c>
      <c r="T46" s="11">
        <f>'Физ. лица в абс.вел.'!AG49*100/'Физ. лица в абс.вел.'!U49-100</f>
        <v>19.21527198885083</v>
      </c>
      <c r="U46" s="11">
        <f>'Физ. лица в абс.вел.'!AH49*100/'Физ. лица в абс.вел.'!V49-100</f>
        <v>18.378746479113673</v>
      </c>
      <c r="V46" s="11">
        <f>'Физ. лица в абс.вел.'!AI49*100/'Физ. лица в абс.вел.'!W49-100</f>
        <v>17.856910072581599</v>
      </c>
      <c r="W46" s="11">
        <f>'Физ. лица в абс.вел.'!AJ49*100/'Физ. лица в абс.вел.'!X49-100</f>
        <v>17.210011416083447</v>
      </c>
      <c r="X46" s="11">
        <f>'Физ. лица в абс.вел.'!AK49*100/'Физ. лица в абс.вел.'!Y49-100</f>
        <v>15.42010438858108</v>
      </c>
      <c r="Y46" s="11">
        <f>'Физ. лица в абс.вел.'!AL49*100/'Физ. лица в абс.вел.'!Z49-100</f>
        <v>14.919666499102391</v>
      </c>
      <c r="Z46" s="11">
        <f>'Физ. лица в абс.вел.'!AM49*100/'Физ. лица в абс.вел.'!AA49-100</f>
        <v>15.049176193678548</v>
      </c>
      <c r="AA46" s="11">
        <f>'Физ. лица в абс.вел.'!AN49*100/'Физ. лица в абс.вел.'!AB49-100</f>
        <v>15.287567251949781</v>
      </c>
      <c r="AB46" s="11">
        <f>'Физ. лица в абс.вел.'!AO49*100/'Физ. лица в абс.вел.'!AC49-100</f>
        <v>14.977783263391757</v>
      </c>
      <c r="AC46" s="11">
        <f>'Физ. лица в абс.вел.'!AP49*100/'Физ. лица в абс.вел.'!AD49-100</f>
        <v>12.221636312010702</v>
      </c>
      <c r="AD46" s="11">
        <f>'Физ. лица в абс.вел.'!AQ49*100/'Физ. лица в абс.вел.'!AE49-100</f>
        <v>10.63020499679692</v>
      </c>
      <c r="AE46" s="11">
        <f>'Физ. лица в абс.вел.'!AR49*100/'Физ. лица в абс.вел.'!AF49-100</f>
        <v>10.11761905706409</v>
      </c>
      <c r="AF46" s="11">
        <f>'Физ. лица в абс.вел.'!AS49*100/'Физ. лица в абс.вел.'!AG49-100</f>
        <v>9.317145418404337</v>
      </c>
      <c r="AG46" s="11">
        <f>'Физ. лица в абс.вел.'!AT49*100/'Физ. лица в абс.вел.'!AH49-100</f>
        <v>9.1092378885923324</v>
      </c>
      <c r="AH46" s="11">
        <f>'Физ. лица в абс.вел.'!AU49*100/'Физ. лица в абс.вел.'!AI49-100</f>
        <v>9.064565616773038</v>
      </c>
      <c r="AI46" s="11">
        <f>'Физ. лица в абс.вел.'!AV49*100/'Физ. лица в абс.вел.'!AJ49-100</f>
        <v>9.7728166613601104</v>
      </c>
      <c r="AJ46" s="11">
        <f>'Физ. лица в абс.вел.'!AW49*100/'Физ. лица в абс.вел.'!AK49-100</f>
        <v>10.65184908479641</v>
      </c>
      <c r="AK46" s="11">
        <f>'Физ. лица в абс.вел.'!AX49*100/'Физ. лица в абс.вел.'!AL49-100</f>
        <v>9.9467761837234576</v>
      </c>
      <c r="AL46" s="11">
        <f>'Физ. лица в абс.вел.'!AY49*100/'Физ. лица в абс.вел.'!AM49-100</f>
        <v>10.167138551465882</v>
      </c>
      <c r="AM46" s="11">
        <f>'Физ. лица в абс.вел.'!AZ49*100/'Физ. лица в абс.вел.'!AN49-100</f>
        <v>10.652075608211987</v>
      </c>
      <c r="AN46" s="11">
        <f>'Физ. лица в абс.вел.'!BA49*100/'Физ. лица в абс.вел.'!AO49-100</f>
        <v>11.359204193727294</v>
      </c>
      <c r="AO46" s="11">
        <f>'Физ. лица в абс.вел.'!BB49*100/'Физ. лица в абс.вел.'!AP49-100</f>
        <v>14.353357912238849</v>
      </c>
      <c r="AP46" s="11">
        <f>'Физ. лица в абс.вел.'!BC49*100/'Физ. лица в абс.вел.'!AQ49-100</f>
        <v>16.550251529079659</v>
      </c>
      <c r="AQ46" s="11">
        <f>'Физ. лица в абс.вел.'!BD49*100/'Физ. лица в абс.вел.'!AR49-100</f>
        <v>18.518318383227069</v>
      </c>
      <c r="AR46" s="11">
        <f>'Физ. лица в абс.вел.'!BE49*100/'Физ. лица в абс.вел.'!AS49-100</f>
        <v>19.454496835725109</v>
      </c>
      <c r="AS46" s="11">
        <f>'Физ. лица в абс.вел.'!BF49*100/'Физ. лица в абс.вел.'!AT49-100</f>
        <v>20.252362599651548</v>
      </c>
      <c r="AT46" s="11">
        <f>'Физ. лица в абс.вел.'!BG49*100/'Физ. лица в абс.вел.'!AU49-100</f>
        <v>21.045411131371011</v>
      </c>
      <c r="AU46" s="11">
        <f>'Физ. лица в абс.вел.'!BH49*100/'Физ. лица в абс.вел.'!AV49-100</f>
        <v>21.27416355291669</v>
      </c>
      <c r="AV46" s="11">
        <f>'Физ. лица в абс.вел.'!BI49*100/'Физ. лица в абс.вел.'!AW49-100</f>
        <v>21.752780919264723</v>
      </c>
      <c r="AW46" s="11">
        <f>'Физ. лица в абс.вел.'!BJ49*100/'Физ. лица в абс.вел.'!AX49-100</f>
        <v>23.251256281407038</v>
      </c>
      <c r="AX46" s="11">
        <f>'Физ. лица в абс.вел.'!BK49*100/'Физ. лица в абс.вел.'!AY49-100</f>
        <v>23.425245809222204</v>
      </c>
      <c r="AY46" s="11">
        <f>'Физ. лица в абс.вел.'!BL49*100/'Физ. лица в абс.вел.'!AZ49-100</f>
        <v>23.601530061790953</v>
      </c>
      <c r="AZ46" s="11">
        <f>'Физ. лица в абс.вел.'!BM49*100/'Физ. лица в абс.вел.'!BA49-100</f>
        <v>21.165772308087782</v>
      </c>
      <c r="BA46" s="11">
        <f>'Физ. лица в абс.вел.'!BN49*100/'Физ. лица в абс.вел.'!BB49-100</f>
        <v>17.884123020513954</v>
      </c>
      <c r="BB46" s="11">
        <f>'Физ. лица в абс.вел.'!BO49*100/'Физ. лица в абс.вел.'!BC49-100</f>
        <v>15.235685008073531</v>
      </c>
      <c r="BC46" s="11">
        <f>'Физ. лица в абс.вел.'!BP49*100/'Физ. лица в абс.вел.'!BD49-100</f>
        <v>12.738795422422839</v>
      </c>
      <c r="BD46" s="11">
        <f>'Физ. лица в абс.вел.'!BQ49*100/'Физ. лица в абс.вел.'!BE49-100</f>
        <v>11.69412607449857</v>
      </c>
      <c r="BE46" s="11">
        <f>'Физ. лица в абс.вел.'!BR49*100/'Физ. лица в абс.вел.'!BF49-100</f>
        <v>10.70524359368369</v>
      </c>
      <c r="BF46" s="11">
        <f>'Физ. лица в абс.вел.'!BS49*100/'Физ. лица в абс.вел.'!BG49-100</f>
        <v>10.656490301847811</v>
      </c>
      <c r="BG46" s="11">
        <f>'Физ. лица в абс.вел.'!BT49*100/'Физ. лица в абс.вел.'!BH49-100</f>
        <v>10.538829487900955</v>
      </c>
      <c r="BH46" s="11">
        <f>'Физ. лица в абс.вел.'!BU49*100/'Физ. лица в абс.вел.'!BI49-100</f>
        <v>11.353112435879666</v>
      </c>
      <c r="BI46" s="11">
        <f>'Физ. лица в абс.вел.'!BV49*100/'Физ. лица в абс.вел.'!BJ49-100</f>
        <v>11.804677838028837</v>
      </c>
      <c r="BJ46" s="11">
        <f>'Физ. лица в абс.вел.'!BW49*100/'Физ. лица в абс.вел.'!BK49-100</f>
        <v>11.687421915931168</v>
      </c>
      <c r="BK46" s="11">
        <f>'Физ. лица в абс.вел.'!BX49*100/'Физ. лица в абс.вел.'!BL49-100</f>
        <v>11.842035655716018</v>
      </c>
      <c r="BL46" s="11">
        <f>'Физ. лица в абс.вел.'!BY49*100/'Физ. лица в абс.вел.'!BM49-100</f>
        <v>14.747533679855735</v>
      </c>
      <c r="BM46" s="11">
        <f>'Физ. лица в абс.вел.'!BZ49*100/'Физ. лица в абс.вел.'!BN49-100</f>
        <v>18.633865129373916</v>
      </c>
      <c r="BN46" s="11">
        <f>'Физ. лица в абс.вел.'!CA49*100/'Физ. лица в абс.вел.'!BO49-100</f>
        <v>22.290187413265784</v>
      </c>
      <c r="BO46" s="11">
        <f>'Физ. лица в абс.вел.'!CB49*100/'Физ. лица в абс.вел.'!BP49-100</f>
        <v>25.900163114544156</v>
      </c>
      <c r="BP46" s="11">
        <f>'Физ. лица в абс.вел.'!CC49*100/'Физ. лица в абс.вел.'!BQ49-100</f>
        <v>26.938699160921388</v>
      </c>
      <c r="BQ46" s="11">
        <f>'Физ. лица в абс.вел.'!CD49*100/'Физ. лица в абс.вел.'!BR49-100</f>
        <v>30.941490627396036</v>
      </c>
      <c r="BR46" s="11">
        <f>'Физ. лица в абс.вел.'!CE49*100/'Физ. лица в абс.вел.'!BS49-100</f>
        <v>33.298760566301922</v>
      </c>
      <c r="BS46" s="11">
        <f>'Физ. лица в абс.вел.'!CF49*100/'Физ. лица в абс.вел.'!BT49-100</f>
        <v>35.040918405009478</v>
      </c>
      <c r="BT46" s="11">
        <f>'Физ. лица в абс.вел.'!CG49*100/'Физ. лица в абс.вел.'!BU49-100</f>
        <v>35.539536099802035</v>
      </c>
      <c r="BU46" s="11">
        <f>'Физ. лица в абс.вел.'!CH49*100/'Физ. лица в абс.вел.'!BV49-100</f>
        <v>33.240546026960999</v>
      </c>
      <c r="BV46" s="11">
        <f>'Физ. лица в абс.вел.'!CI49*100/'Физ. лица в абс.вел.'!BW49-100</f>
        <v>33.291235160394052</v>
      </c>
      <c r="BW46" s="11">
        <f>'Физ. лица в абс.вел.'!CJ49*100/'Физ. лица в абс.вел.'!BX49-100</f>
        <v>33.055838043658213</v>
      </c>
      <c r="BX46" s="11">
        <f>'Физ. лица в абс.вел.'!CK49*100/'Физ. лица в абс.вел.'!BY49-100</f>
        <v>32.420439575677733</v>
      </c>
      <c r="BY46" s="11">
        <f>'Физ. лица в абс.вел.'!CL49*100/'Физ. лица в абс.вел.'!BZ49-100</f>
        <v>31.585846828419363</v>
      </c>
      <c r="BZ46" s="11">
        <f>'Физ. лица в абс.вел.'!CM49*100/'Физ. лица в абс.вел.'!CA49-100</f>
        <v>31.039497603701875</v>
      </c>
      <c r="CA46" s="11">
        <f>'Физ. лица в абс.вел.'!CN49*100/'Физ. лица в абс.вел.'!CB49-100</f>
        <v>30.34242028395829</v>
      </c>
      <c r="CB46" s="11">
        <f>'Физ. лица в абс.вел.'!CO49*100/'Физ. лица в абс.вел.'!CC49-100</f>
        <v>25.460497231753777</v>
      </c>
      <c r="CC46" s="11">
        <f>'Физ. лица в абс.вел.'!CP49*100/'Физ. лица в абс.вел.'!CD49-100</f>
        <v>22.165125388684729</v>
      </c>
      <c r="CD46" s="11">
        <f>'Физ. лица в абс.вел.'!CQ49*100/'Физ. лица в абс.вел.'!CE49-100</f>
        <v>18.613834422657959</v>
      </c>
      <c r="CE46" s="11">
        <f>'Физ. лица в абс.вел.'!CR49*100/'Физ. лица в абс.вел.'!CF49-100</f>
        <v>15.813878966664461</v>
      </c>
      <c r="CF46" s="11">
        <f>'Физ. лица в абс.вел.'!CS49*100/'Физ. лица в абс.вел.'!CG49-100</f>
        <v>8.6327895355673121</v>
      </c>
      <c r="CG46" s="11">
        <f>'Физ. лица в абс.вел.'!CT49*100/'Физ. лица в абс.вел.'!CH49-100</f>
        <v>6.9207119593478836</v>
      </c>
      <c r="CH46" s="11">
        <f>'Физ. лица в абс.вел.'!CU49*100/'Физ. лица в абс.вел.'!CI49-100</f>
        <v>2.2695073860508757</v>
      </c>
      <c r="CI46" s="11">
        <f>'Физ. лица в абс.вел.'!CV49*100/'Физ. лица в абс.вел.'!CJ49-100</f>
        <v>0.47991468183434449</v>
      </c>
      <c r="CJ46" s="11">
        <f>'Физ. лица в абс.вел.'!CW49*100/'Физ. лица в абс.вел.'!CK49-100</f>
        <v>-1.4389933155313486</v>
      </c>
      <c r="CK46" s="11">
        <f>'Физ. лица в абс.вел.'!CX49*100/'Физ. лица в абс.вел.'!CL49-100</f>
        <v>-3.1690413005951683</v>
      </c>
      <c r="CL46" s="11">
        <f>'Физ. лица в абс.вел.'!CY49*100/'Физ. лица в абс.вел.'!CM49-100</f>
        <v>-4.8672417562091113</v>
      </c>
      <c r="CM46" s="11">
        <f>'Физ. лица в абс.вел.'!CZ49*100/'Физ. лица в абс.вел.'!CN49-100</f>
        <v>-7.3053921729701301</v>
      </c>
      <c r="CN46" s="11">
        <f>'Физ. лица в абс.вел.'!DA49*100/'Физ. лица в абс.вел.'!CO49-100</f>
        <v>-5.9499140064600056</v>
      </c>
      <c r="CO46" s="11">
        <f>'Физ. лица в абс.вел.'!DB49*100/'Физ. лица в абс.вел.'!CP49-100</f>
        <v>-6.7657242969414995</v>
      </c>
      <c r="CP46" s="11">
        <f>'Физ. лица в абс.вел.'!DC49*100/'Физ. лица в абс.вел.'!CQ49-100</f>
        <v>-7.3535923380946855</v>
      </c>
      <c r="CQ46" s="11">
        <f>'Физ. лица в абс.вел.'!DD49*100/'Физ. лица в абс.вел.'!CR49-100</f>
        <v>-7.8091176901417612</v>
      </c>
      <c r="CR46" s="11">
        <f>'Физ. лица в абс.вел.'!DE49*100/'Физ. лица в абс.вел.'!CS49-100</f>
        <v>-3.871911518492837</v>
      </c>
      <c r="CS46" s="11">
        <f>'Физ. лица в абс.вел.'!DF49*100/'Физ. лица в абс.вел.'!CT49-100</f>
        <v>-2.808897686840325</v>
      </c>
    </row>
    <row r="47" spans="1:97" x14ac:dyDescent="0.25">
      <c r="A47" s="8" t="s">
        <v>46</v>
      </c>
      <c r="B47" s="11">
        <f>'Физ. лица в абс.вел.'!O50*100/'Физ. лица в абс.вел.'!C50-100</f>
        <v>27.614118195193484</v>
      </c>
      <c r="C47" s="11">
        <f>'Физ. лица в абс.вел.'!P50*100/'Физ. лица в абс.вел.'!D50-100</f>
        <v>27.89583267537229</v>
      </c>
      <c r="D47" s="11">
        <f>'Физ. лица в абс.вел.'!Q50*100/'Физ. лица в абс.вел.'!E50-100</f>
        <v>31.595725678802836</v>
      </c>
      <c r="E47" s="11">
        <f>'Физ. лица в абс.вел.'!R50*100/'Физ. лица в абс.вел.'!F50-100</f>
        <v>33.070961911946881</v>
      </c>
      <c r="F47" s="11">
        <f>'Физ. лица в абс.вел.'!S50*100/'Физ. лица в абс.вел.'!G50-100</f>
        <v>34.659625398902136</v>
      </c>
      <c r="G47" s="11">
        <f>'Физ. лица в абс.вел.'!T50*100/'Физ. лица в абс.вел.'!H50-100</f>
        <v>34.437633921890438</v>
      </c>
      <c r="H47" s="11">
        <f>'Физ. лица в абс.вел.'!U50*100/'Физ. лица в абс.вел.'!I50-100</f>
        <v>35.364740537132093</v>
      </c>
      <c r="I47" s="11">
        <f>'Физ. лица в абс.вел.'!V50*100/'Физ. лица в абс.вел.'!J50-100</f>
        <v>34.329383162842134</v>
      </c>
      <c r="J47" s="11">
        <f>'Физ. лица в абс.вел.'!W50*100/'Физ. лица в абс.вел.'!K50-100</f>
        <v>33.697845053740025</v>
      </c>
      <c r="K47" s="11">
        <f>'Физ. лица в абс.вел.'!X50*100/'Физ. лица в абс.вел.'!L50-100</f>
        <v>25.52534460310109</v>
      </c>
      <c r="L47" s="11">
        <f>'Физ. лица в абс.вел.'!Y50*100/'Физ. лица в абс.вел.'!M50-100</f>
        <v>23.881331180505157</v>
      </c>
      <c r="M47" s="11">
        <f>'Физ. лица в абс.вел.'!Z50*100/'Физ. лица в абс.вел.'!N50-100</f>
        <v>27.254870701951617</v>
      </c>
      <c r="N47" s="11">
        <f>'Физ. лица в абс.вел.'!AA50*100/'Физ. лица в абс.вел.'!O50-100</f>
        <v>23.90757407714662</v>
      </c>
      <c r="O47" s="11">
        <f>'Физ. лица в абс.вел.'!AB50*100/'Физ. лица в абс.вел.'!P50-100</f>
        <v>22.656389127490129</v>
      </c>
      <c r="P47" s="11">
        <f>'Физ. лица в абс.вел.'!AC50*100/'Физ. лица в абс.вел.'!Q50-100</f>
        <v>21.899934339633461</v>
      </c>
      <c r="Q47" s="11">
        <f>'Физ. лица в абс.вел.'!AD50*100/'Физ. лица в абс.вел.'!R50-100</f>
        <v>20.673894968215819</v>
      </c>
      <c r="R47" s="11">
        <f>'Физ. лица в абс.вел.'!AE50*100/'Физ. лица в абс.вел.'!S50-100</f>
        <v>19.382694706057379</v>
      </c>
      <c r="S47" s="11">
        <f>'Физ. лица в абс.вел.'!AF50*100/'Физ. лица в абс.вел.'!T50-100</f>
        <v>19.530839985771649</v>
      </c>
      <c r="T47" s="11">
        <f>'Физ. лица в абс.вел.'!AG50*100/'Физ. лица в абс.вел.'!U50-100</f>
        <v>18.886000530517904</v>
      </c>
      <c r="U47" s="11">
        <f>'Физ. лица в абс.вел.'!AH50*100/'Физ. лица в абс.вел.'!V50-100</f>
        <v>18.806398139248742</v>
      </c>
      <c r="V47" s="11">
        <f>'Физ. лица в абс.вел.'!AI50*100/'Физ. лица в абс.вел.'!W50-100</f>
        <v>19.097189216913449</v>
      </c>
      <c r="W47" s="11">
        <f>'Физ. лица в абс.вел.'!AJ50*100/'Физ. лица в абс.вел.'!X50-100</f>
        <v>19.020285109611464</v>
      </c>
      <c r="X47" s="11">
        <f>'Физ. лица в абс.вел.'!AK50*100/'Физ. лица в абс.вел.'!Y50-100</f>
        <v>18.754429221151426</v>
      </c>
      <c r="Y47" s="11">
        <f>'Физ. лица в абс.вел.'!AL50*100/'Физ. лица в абс.вел.'!Z50-100</f>
        <v>19.706426192841832</v>
      </c>
      <c r="Z47" s="11">
        <f>'Физ. лица в абс.вел.'!AM50*100/'Физ. лица в абс.вел.'!AA50-100</f>
        <v>20.604147880973855</v>
      </c>
      <c r="AA47" s="11">
        <f>'Физ. лица в абс.вел.'!AN50*100/'Физ. лица в абс.вел.'!AB50-100</f>
        <v>21.760975778786516</v>
      </c>
      <c r="AB47" s="11">
        <f>'Физ. лица в абс.вел.'!AO50*100/'Физ. лица в абс.вел.'!AC50-100</f>
        <v>22.679099855481383</v>
      </c>
      <c r="AC47" s="11">
        <f>'Физ. лица в абс.вел.'!AP50*100/'Физ. лица в абс.вел.'!AD50-100</f>
        <v>19.268392092928465</v>
      </c>
      <c r="AD47" s="11">
        <f>'Физ. лица в абс.вел.'!AQ50*100/'Физ. лица в абс.вел.'!AE50-100</f>
        <v>16.621044198157293</v>
      </c>
      <c r="AE47" s="11">
        <f>'Физ. лица в абс.вел.'!AR50*100/'Физ. лица в абс.вел.'!AF50-100</f>
        <v>14.504566434253164</v>
      </c>
      <c r="AF47" s="11">
        <f>'Физ. лица в абс.вел.'!AS50*100/'Физ. лица в абс.вел.'!AG50-100</f>
        <v>12.330255296034764</v>
      </c>
      <c r="AG47" s="11">
        <f>'Физ. лица в абс.вел.'!AT50*100/'Физ. лица в абс.вел.'!AH50-100</f>
        <v>11.118064899708983</v>
      </c>
      <c r="AH47" s="11">
        <f>'Физ. лица в абс.вел.'!AU50*100/'Физ. лица в абс.вел.'!AI50-100</f>
        <v>10.658039311439381</v>
      </c>
      <c r="AI47" s="11">
        <f>'Физ. лица в абс.вел.'!AV50*100/'Физ. лица в абс.вел.'!AJ50-100</f>
        <v>10.849833747715905</v>
      </c>
      <c r="AJ47" s="11">
        <f>'Физ. лица в абс.вел.'!AW50*100/'Физ. лица в абс.вел.'!AK50-100</f>
        <v>11.329743164871587</v>
      </c>
      <c r="AK47" s="11">
        <f>'Физ. лица в абс.вел.'!AX50*100/'Физ. лица в абс.вел.'!AL50-100</f>
        <v>11.691549499927532</v>
      </c>
      <c r="AL47" s="11">
        <f>'Физ. лица в абс.вел.'!AY50*100/'Физ. лица в абс.вел.'!AM50-100</f>
        <v>11.275341480948953</v>
      </c>
      <c r="AM47" s="11">
        <f>'Физ. лица в абс.вел.'!AZ50*100/'Физ. лица в абс.вел.'!AN50-100</f>
        <v>10.990637183755936</v>
      </c>
      <c r="AN47" s="11">
        <f>'Физ. лица в абс.вел.'!BA50*100/'Физ. лица в абс.вел.'!AO50-100</f>
        <v>11.72411858749615</v>
      </c>
      <c r="AO47" s="11">
        <f>'Физ. лица в абс.вел.'!BB50*100/'Физ. лица в абс.вел.'!AP50-100</f>
        <v>16.747828563292046</v>
      </c>
      <c r="AP47" s="11">
        <f>'Физ. лица в абс.вел.'!BC50*100/'Физ. лица в абс.вел.'!AQ50-100</f>
        <v>19.70230427937598</v>
      </c>
      <c r="AQ47" s="11">
        <f>'Физ. лица в абс.вел.'!BD50*100/'Физ. лица в абс.вел.'!AR50-100</f>
        <v>23.178959405374499</v>
      </c>
      <c r="AR47" s="11">
        <f>'Физ. лица в абс.вел.'!BE50*100/'Физ. лица в абс.вел.'!AS50-100</f>
        <v>25.446580953464562</v>
      </c>
      <c r="AS47" s="11">
        <f>'Физ. лица в абс.вел.'!BF50*100/'Физ. лица в абс.вел.'!AT50-100</f>
        <v>27.733032948465222</v>
      </c>
      <c r="AT47" s="11">
        <f>'Физ. лица в абс.вел.'!BG50*100/'Физ. лица в абс.вел.'!AU50-100</f>
        <v>28.265666372462476</v>
      </c>
      <c r="AU47" s="11">
        <f>'Физ. лица в абс.вел.'!BH50*100/'Физ. лица в абс.вел.'!AV50-100</f>
        <v>28.528577219294704</v>
      </c>
      <c r="AV47" s="11">
        <f>'Физ. лица в абс.вел.'!BI50*100/'Физ. лица в абс.вел.'!AW50-100</f>
        <v>27.348837209302332</v>
      </c>
      <c r="AW47" s="11">
        <f>'Физ. лица в абс.вел.'!BJ50*100/'Физ. лица в абс.вел.'!AX50-100</f>
        <v>26.134240033222596</v>
      </c>
      <c r="AX47" s="11">
        <f>'Физ. лица в абс.вел.'!BK50*100/'Физ. лица в абс.вел.'!AY50-100</f>
        <v>26.723692371304523</v>
      </c>
      <c r="AY47" s="11">
        <f>'Физ. лица в абс.вел.'!BL50*100/'Физ. лица в абс.вел.'!AZ50-100</f>
        <v>28.778749262839426</v>
      </c>
      <c r="AZ47" s="11">
        <f>'Физ. лица в абс.вел.'!BM50*100/'Физ. лица в абс.вел.'!BA50-100</f>
        <v>25.139959330203595</v>
      </c>
      <c r="BA47" s="11">
        <f>'Физ. лица в абс.вел.'!BN50*100/'Физ. лица в абс.вел.'!BB50-100</f>
        <v>20.684944872670499</v>
      </c>
      <c r="BB47" s="11">
        <f>'Физ. лица в абс.вел.'!BO50*100/'Физ. лица в абс.вел.'!BC50-100</f>
        <v>17.100291740398873</v>
      </c>
      <c r="BC47" s="11">
        <f>'Физ. лица в абс.вел.'!BP50*100/'Физ. лица в абс.вел.'!BD50-100</f>
        <v>14.384515410323061</v>
      </c>
      <c r="BD47" s="11">
        <f>'Физ. лица в абс.вел.'!BQ50*100/'Физ. лица в абс.вел.'!BE50-100</f>
        <v>12.414402974921771</v>
      </c>
      <c r="BE47" s="11">
        <f>'Физ. лица в абс.вел.'!BR50*100/'Физ. лица в абс.вел.'!BF50-100</f>
        <v>11.127033819833329</v>
      </c>
      <c r="BF47" s="11">
        <f>'Физ. лица в абс.вел.'!BS50*100/'Физ. лица в абс.вел.'!BG50-100</f>
        <v>11.205487699982797</v>
      </c>
      <c r="BG47" s="11">
        <f>'Физ. лица в абс.вел.'!BT50*100/'Физ. лица в абс.вел.'!BH50-100</f>
        <v>10.838484504436309</v>
      </c>
      <c r="BH47" s="11">
        <f>'Физ. лица в абс.вел.'!BU50*100/'Физ. лица в абс.вел.'!BI50-100</f>
        <v>12.722529479286237</v>
      </c>
      <c r="BI47" s="11">
        <f>'Физ. лица в абс.вел.'!BV50*100/'Физ. лица в абс.вел.'!BJ50-100</f>
        <v>14.159310245488399</v>
      </c>
      <c r="BJ47" s="11">
        <f>'Физ. лица в абс.вел.'!BW50*100/'Физ. лица в абс.вел.'!BK50-100</f>
        <v>14.217835511960359</v>
      </c>
      <c r="BK47" s="11">
        <f>'Физ. лица в абс.вел.'!BX50*100/'Физ. лица в абс.вел.'!BL50-100</f>
        <v>13.107018417122944</v>
      </c>
      <c r="BL47" s="11">
        <f>'Физ. лица в абс.вел.'!BY50*100/'Физ. лица в абс.вел.'!BM50-100</f>
        <v>17.026099865588705</v>
      </c>
      <c r="BM47" s="11">
        <f>'Физ. лица в абс.вел.'!BZ50*100/'Физ. лица в абс.вел.'!BN50-100</f>
        <v>21.982375293071385</v>
      </c>
      <c r="BN47" s="11">
        <f>'Физ. лица в абс.вел.'!CA50*100/'Физ. лица в абс.вел.'!BO50-100</f>
        <v>26.471849537462475</v>
      </c>
      <c r="BO47" s="11">
        <f>'Физ. лица в абс.вел.'!CB50*100/'Физ. лица в абс.вел.'!BP50-100</f>
        <v>28.318386560077926</v>
      </c>
      <c r="BP47" s="11">
        <f>'Физ. лица в абс.вел.'!CC50*100/'Физ. лица в абс.вел.'!BQ50-100</f>
        <v>32.289166347298135</v>
      </c>
      <c r="BQ47" s="11">
        <f>'Физ. лица в абс.вел.'!CD50*100/'Физ. лица в абс.вел.'!BR50-100</f>
        <v>35.331812320206325</v>
      </c>
      <c r="BR47" s="11">
        <f>'Физ. лица в абс.вел.'!CE50*100/'Физ. лица в абс.вел.'!BS50-100</f>
        <v>36.434303393599549</v>
      </c>
      <c r="BS47" s="11">
        <f>'Физ. лица в абс.вел.'!CF50*100/'Физ. лица в абс.вел.'!BT50-100</f>
        <v>38.378511675550584</v>
      </c>
      <c r="BT47" s="11">
        <f>'Физ. лица в абс.вел.'!CG50*100/'Физ. лица в абс.вел.'!BU50-100</f>
        <v>39.151283997704184</v>
      </c>
      <c r="BU47" s="11">
        <f>'Физ. лица в абс.вел.'!CH50*100/'Физ. лица в абс.вел.'!BV50-100</f>
        <v>37.777136883088787</v>
      </c>
      <c r="BV47" s="11">
        <f>'Физ. лица в абс.вел.'!CI50*100/'Физ. лица в абс.вел.'!BW50-100</f>
        <v>38.913388919637924</v>
      </c>
      <c r="BW47" s="11">
        <f>'Физ. лица в абс.вел.'!CJ50*100/'Физ. лица в абс.вел.'!BX50-100</f>
        <v>39.688072102520778</v>
      </c>
      <c r="BX47" s="11">
        <f>'Физ. лица в абс.вел.'!CK50*100/'Физ. лица в абс.вел.'!BY50-100</f>
        <v>39.541262385572736</v>
      </c>
      <c r="BY47" s="11">
        <f>'Физ. лица в абс.вел.'!CL50*100/'Физ. лица в абс.вел.'!BZ50-100</f>
        <v>38.514050901378567</v>
      </c>
      <c r="BZ47" s="11">
        <f>'Физ. лица в абс.вел.'!CM50*100/'Физ. лица в абс.вел.'!CA50-100</f>
        <v>39.441645675902606</v>
      </c>
      <c r="CA47" s="11">
        <f>'Физ. лица в абс.вел.'!CN50*100/'Физ. лица в абс.вел.'!CB50-100</f>
        <v>39.858956722483128</v>
      </c>
      <c r="CB47" s="11">
        <f>'Физ. лица в абс.вел.'!CO50*100/'Физ. лица в абс.вел.'!CC50-100</f>
        <v>37.500952961805297</v>
      </c>
      <c r="CC47" s="11">
        <f>'Физ. лица в абс.вел.'!CP50*100/'Физ. лица в абс.вел.'!CD50-100</f>
        <v>34.95030345676841</v>
      </c>
      <c r="CD47" s="11">
        <f>'Физ. лица в абс.вел.'!CQ50*100/'Физ. лица в абс.вел.'!CE50-100</f>
        <v>31.092591805207149</v>
      </c>
      <c r="CE47" s="11">
        <f>'Физ. лица в абс.вел.'!CR50*100/'Физ. лица в абс.вел.'!CF50-100</f>
        <v>27.294411163963872</v>
      </c>
      <c r="CF47" s="11">
        <f>'Физ. лица в абс.вел.'!CS50*100/'Физ. лица в абс.вел.'!CG50-100</f>
        <v>19.21178333355509</v>
      </c>
      <c r="CG47" s="11">
        <f>'Физ. лица в абс.вел.'!CT50*100/'Физ. лица в абс.вел.'!CH50-100</f>
        <v>15.359254801402486</v>
      </c>
      <c r="CH47" s="11">
        <f>'Физ. лица в абс.вел.'!CU50*100/'Физ. лица в абс.вел.'!CI50-100</f>
        <v>11.301475502544861</v>
      </c>
      <c r="CI47" s="11">
        <f>'Физ. лица в абс.вел.'!CV50*100/'Физ. лица в абс.вел.'!CJ50-100</f>
        <v>8.1382160949668503</v>
      </c>
      <c r="CJ47" s="11">
        <f>'Физ. лица в абс.вел.'!CW50*100/'Физ. лица в абс.вел.'!CK50-100</f>
        <v>4.6732186732186705</v>
      </c>
      <c r="CK47" s="11">
        <f>'Физ. лица в абс.вел.'!CX50*100/'Физ. лица в абс.вел.'!CL50-100</f>
        <v>6.700081343604964</v>
      </c>
      <c r="CL47" s="11">
        <f>'Физ. лица в абс.вел.'!CY50*100/'Физ. лица в абс.вел.'!CM50-100</f>
        <v>3.0558482613277107</v>
      </c>
      <c r="CM47" s="11">
        <f>'Физ. лица в абс.вел.'!CZ50*100/'Физ. лица в абс.вел.'!CN50-100</f>
        <v>-4.8037896688561972</v>
      </c>
      <c r="CN47" s="11">
        <f>'Физ. лица в абс.вел.'!DA50*100/'Физ. лица в абс.вел.'!CO50-100</f>
        <v>-6.8440895985806236</v>
      </c>
      <c r="CO47" s="11">
        <f>'Физ. лица в абс.вел.'!DB50*100/'Физ. лица в абс.вел.'!CP50-100</f>
        <v>-9.1868991363858612</v>
      </c>
      <c r="CP47" s="11">
        <f>'Физ. лица в абс.вел.'!DC50*100/'Физ. лица в абс.вел.'!CQ50-100</f>
        <v>-10.133520730850321</v>
      </c>
      <c r="CQ47" s="11">
        <f>'Физ. лица в абс.вел.'!DD50*100/'Физ. лица в абс.вел.'!CR50-100</f>
        <v>-11.066121042429458</v>
      </c>
      <c r="CR47" s="11">
        <f>'Физ. лица в абс.вел.'!DE50*100/'Физ. лица в абс.вел.'!CS50-100</f>
        <v>-8.360864324300195</v>
      </c>
      <c r="CS47" s="11">
        <f>'Физ. лица в абс.вел.'!DF50*100/'Физ. лица в абс.вел.'!CT50-100</f>
        <v>-8.3276628561059738</v>
      </c>
    </row>
    <row r="48" spans="1:97" x14ac:dyDescent="0.25">
      <c r="A48" s="8" t="s">
        <v>47</v>
      </c>
      <c r="B48" s="11">
        <f>'Физ. лица в абс.вел.'!O51*100/'Физ. лица в абс.вел.'!C51-100</f>
        <v>13.488335690589921</v>
      </c>
      <c r="C48" s="11">
        <f>'Физ. лица в абс.вел.'!P51*100/'Физ. лица в абс.вел.'!D51-100</f>
        <v>14.509811307790713</v>
      </c>
      <c r="D48" s="11">
        <f>'Физ. лица в абс.вел.'!Q51*100/'Физ. лица в абс.вел.'!E51-100</f>
        <v>15.738823321068949</v>
      </c>
      <c r="E48" s="11">
        <f>'Физ. лица в абс.вел.'!R51*100/'Физ. лица в абс.вел.'!F51-100</f>
        <v>16.549618127637444</v>
      </c>
      <c r="F48" s="11">
        <f>'Физ. лица в абс.вел.'!S51*100/'Физ. лица в абс.вел.'!G51-100</f>
        <v>18.30119599014715</v>
      </c>
      <c r="G48" s="11">
        <f>'Физ. лица в абс.вел.'!T51*100/'Физ. лица в абс.вел.'!H51-100</f>
        <v>19.319436300582694</v>
      </c>
      <c r="H48" s="11">
        <f>'Физ. лица в абс.вел.'!U51*100/'Физ. лица в абс.вел.'!I51-100</f>
        <v>20.219329099034823</v>
      </c>
      <c r="I48" s="11">
        <f>'Физ. лица в абс.вел.'!V51*100/'Физ. лица в абс.вел.'!J51-100</f>
        <v>21.315778268899294</v>
      </c>
      <c r="J48" s="11">
        <f>'Физ. лица в абс.вел.'!W51*100/'Физ. лица в абс.вел.'!K51-100</f>
        <v>22.042364799587034</v>
      </c>
      <c r="K48" s="11">
        <f>'Физ. лица в абс.вел.'!X51*100/'Физ. лица в абс.вел.'!L51-100</f>
        <v>22.634691171432792</v>
      </c>
      <c r="L48" s="11">
        <f>'Физ. лица в абс.вел.'!Y51*100/'Физ. лица в абс.вел.'!M51-100</f>
        <v>23.370265496942523</v>
      </c>
      <c r="M48" s="11">
        <f>'Физ. лица в абс.вел.'!Z51*100/'Физ. лица в абс.вел.'!N51-100</f>
        <v>22.645861501518155</v>
      </c>
      <c r="N48" s="11">
        <f>'Физ. лица в абс.вел.'!AA51*100/'Физ. лица в абс.вел.'!O51-100</f>
        <v>22.610533625694728</v>
      </c>
      <c r="O48" s="11">
        <f>'Физ. лица в абс.вел.'!AB51*100/'Физ. лица в абс.вел.'!P51-100</f>
        <v>22.21964474174176</v>
      </c>
      <c r="P48" s="11">
        <f>'Физ. лица в абс.вел.'!AC51*100/'Физ. лица в абс.вел.'!Q51-100</f>
        <v>22.407603839772818</v>
      </c>
      <c r="Q48" s="11">
        <f>'Физ. лица в абс.вел.'!AD51*100/'Физ. лица в абс.вел.'!R51-100</f>
        <v>22.769614610577349</v>
      </c>
      <c r="R48" s="11">
        <f>'Физ. лица в абс.вел.'!AE51*100/'Физ. лица в абс.вел.'!S51-100</f>
        <v>22.38697306278597</v>
      </c>
      <c r="S48" s="11">
        <f>'Физ. лица в абс.вел.'!AF51*100/'Физ. лица в абс.вел.'!T51-100</f>
        <v>21.718939931805082</v>
      </c>
      <c r="T48" s="11">
        <f>'Физ. лица в абс.вел.'!AG51*100/'Физ. лица в абс.вел.'!U51-100</f>
        <v>20.971057282347601</v>
      </c>
      <c r="U48" s="11">
        <f>'Физ. лица в абс.вел.'!AH51*100/'Физ. лица в абс.вел.'!V51-100</f>
        <v>20.22444297869518</v>
      </c>
      <c r="V48" s="11">
        <f>'Физ. лица в абс.вел.'!AI51*100/'Физ. лица в абс.вел.'!W51-100</f>
        <v>19.816572320645847</v>
      </c>
      <c r="W48" s="11">
        <f>'Физ. лица в абс.вел.'!AJ51*100/'Физ. лица в абс.вел.'!X51-100</f>
        <v>18.983079604677584</v>
      </c>
      <c r="X48" s="11">
        <f>'Физ. лица в абс.вел.'!AK51*100/'Физ. лица в абс.вел.'!Y51-100</f>
        <v>17.639173762492476</v>
      </c>
      <c r="Y48" s="11">
        <f>'Физ. лица в абс.вел.'!AL51*100/'Физ. лица в абс.вел.'!Z51-100</f>
        <v>17.759851205376023</v>
      </c>
      <c r="Z48" s="11">
        <f>'Физ. лица в абс.вел.'!AM51*100/'Физ. лица в абс.вел.'!AA51-100</f>
        <v>17.500486755611604</v>
      </c>
      <c r="AA48" s="11">
        <f>'Физ. лица в абс.вел.'!AN51*100/'Физ. лица в абс.вел.'!AB51-100</f>
        <v>17.785095990212398</v>
      </c>
      <c r="AB48" s="11">
        <f>'Физ. лица в абс.вел.'!AO51*100/'Физ. лица в абс.вел.'!AC51-100</f>
        <v>17.103433956813745</v>
      </c>
      <c r="AC48" s="11">
        <f>'Физ. лица в абс.вел.'!AP51*100/'Физ. лица в абс.вел.'!AD51-100</f>
        <v>13.936784152666888</v>
      </c>
      <c r="AD48" s="11">
        <f>'Физ. лица в абс.вел.'!AQ51*100/'Физ. лица в абс.вел.'!AE51-100</f>
        <v>12.054650185693944</v>
      </c>
      <c r="AE48" s="11">
        <f>'Физ. лица в абс.вел.'!AR51*100/'Физ. лица в абс.вел.'!AF51-100</f>
        <v>11.402740196710042</v>
      </c>
      <c r="AF48" s="11">
        <f>'Физ. лица в абс.вел.'!AS51*100/'Физ. лица в абс.вел.'!AG51-100</f>
        <v>11.344943544220172</v>
      </c>
      <c r="AG48" s="11">
        <f>'Физ. лица в абс.вел.'!AT51*100/'Физ. лица в абс.вел.'!AH51-100</f>
        <v>11.283421569606759</v>
      </c>
      <c r="AH48" s="11">
        <f>'Физ. лица в абс.вел.'!AU51*100/'Физ. лица в абс.вел.'!AI51-100</f>
        <v>11.319245629721991</v>
      </c>
      <c r="AI48" s="11">
        <f>'Физ. лица в абс.вел.'!AV51*100/'Физ. лица в абс.вел.'!AJ51-100</f>
        <v>12.094734702175245</v>
      </c>
      <c r="AJ48" s="11">
        <f>'Физ. лица в абс.вел.'!AW51*100/'Физ. лица в абс.вел.'!AK51-100</f>
        <v>11.859461895678905</v>
      </c>
      <c r="AK48" s="11">
        <f>'Физ. лица в абс.вел.'!AX51*100/'Физ. лица в абс.вел.'!AL51-100</f>
        <v>11.371027376020734</v>
      </c>
      <c r="AL48" s="11">
        <f>'Физ. лица в абс.вел.'!AY51*100/'Физ. лица в абс.вел.'!AM51-100</f>
        <v>11.343578008798062</v>
      </c>
      <c r="AM48" s="11">
        <f>'Физ. лица в абс.вел.'!AZ51*100/'Физ. лица в абс.вел.'!AN51-100</f>
        <v>11.547292706356458</v>
      </c>
      <c r="AN48" s="11">
        <f>'Физ. лица в абс.вел.'!BA51*100/'Физ. лица в абс.вел.'!AO51-100</f>
        <v>12.117789897666171</v>
      </c>
      <c r="AO48" s="11">
        <f>'Физ. лица в абс.вел.'!BB51*100/'Физ. лица в абс.вел.'!AP51-100</f>
        <v>14.864030266423768</v>
      </c>
      <c r="AP48" s="11">
        <f>'Физ. лица в абс.вел.'!BC51*100/'Физ. лица в абс.вел.'!AQ51-100</f>
        <v>17.097440998422485</v>
      </c>
      <c r="AQ48" s="11">
        <f>'Физ. лица в абс.вел.'!BD51*100/'Физ. лица в абс.вел.'!AR51-100</f>
        <v>18.8338300325007</v>
      </c>
      <c r="AR48" s="11">
        <f>'Физ. лица в абс.вел.'!BE51*100/'Физ. лица в абс.вел.'!AS51-100</f>
        <v>19.424802492192882</v>
      </c>
      <c r="AS48" s="11">
        <f>'Физ. лица в абс.вел.'!BF51*100/'Физ. лица в абс.вел.'!AT51-100</f>
        <v>19.947713689438757</v>
      </c>
      <c r="AT48" s="11">
        <f>'Физ. лица в абс.вел.'!BG51*100/'Физ. лица в абс.вел.'!AU51-100</f>
        <v>20.419081587160051</v>
      </c>
      <c r="AU48" s="11">
        <f>'Физ. лица в абс.вел.'!BH51*100/'Физ. лица в абс.вел.'!AV51-100</f>
        <v>20.725651711843071</v>
      </c>
      <c r="AV48" s="11">
        <f>'Физ. лица в абс.вел.'!BI51*100/'Физ. лица в абс.вел.'!AW51-100</f>
        <v>21.47258906440554</v>
      </c>
      <c r="AW48" s="11">
        <f>'Физ. лица в абс.вел.'!BJ51*100/'Физ. лица в абс.вел.'!AX51-100</f>
        <v>22.60437787360425</v>
      </c>
      <c r="AX48" s="11">
        <f>'Физ. лица в абс.вел.'!BK51*100/'Физ. лица в абс.вел.'!AY51-100</f>
        <v>23.051056456556481</v>
      </c>
      <c r="AY48" s="11">
        <f>'Физ. лица в абс.вел.'!BL51*100/'Физ. лица в абс.вел.'!AZ51-100</f>
        <v>23.721806222147535</v>
      </c>
      <c r="AZ48" s="11">
        <f>'Физ. лица в абс.вел.'!BM51*100/'Физ. лица в абс.вел.'!BA51-100</f>
        <v>21.140729637931273</v>
      </c>
      <c r="BA48" s="11">
        <f>'Физ. лица в абс.вел.'!BN51*100/'Физ. лица в абс.вел.'!BB51-100</f>
        <v>17.827360219671704</v>
      </c>
      <c r="BB48" s="11">
        <f>'Физ. лица в абс.вел.'!BO51*100/'Физ. лица в абс.вел.'!BC51-100</f>
        <v>14.942479153463026</v>
      </c>
      <c r="BC48" s="11">
        <f>'Физ. лица в абс.вел.'!BP51*100/'Физ. лица в абс.вел.'!BD51-100</f>
        <v>12.465366771566693</v>
      </c>
      <c r="BD48" s="11">
        <f>'Физ. лица в абс.вел.'!BQ51*100/'Физ. лица в абс.вел.'!BE51-100</f>
        <v>11.096318426341455</v>
      </c>
      <c r="BE48" s="11">
        <f>'Физ. лица в абс.вел.'!BR51*100/'Физ. лица в абс.вел.'!BF51-100</f>
        <v>9.8095157915742988</v>
      </c>
      <c r="BF48" s="11">
        <f>'Физ. лица в абс.вел.'!BS51*100/'Физ. лица в абс.вел.'!BG51-100</f>
        <v>9.460224404184558</v>
      </c>
      <c r="BG48" s="11">
        <f>'Физ. лица в абс.вел.'!BT51*100/'Физ. лица в абс.вел.'!BH51-100</f>
        <v>8.8220360116213072</v>
      </c>
      <c r="BH48" s="11">
        <f>'Физ. лица в абс.вел.'!BU51*100/'Физ. лица в абс.вел.'!BI51-100</f>
        <v>8.8452619639223968</v>
      </c>
      <c r="BI48" s="11">
        <f>'Физ. лица в абс.вел.'!BV51*100/'Физ. лица в абс.вел.'!BJ51-100</f>
        <v>8.9052841823914974</v>
      </c>
      <c r="BJ48" s="11">
        <f>'Физ. лица в абс.вел.'!BW51*100/'Физ. лица в абс.вел.'!BK51-100</f>
        <v>8.5595975477364874</v>
      </c>
      <c r="BK48" s="11">
        <f>'Физ. лица в абс.вел.'!BX51*100/'Физ. лица в абс.вел.'!BL51-100</f>
        <v>7.952577669628198</v>
      </c>
      <c r="BL48" s="11">
        <f>'Физ. лица в абс.вел.'!BY51*100/'Физ. лица в абс.вел.'!BM51-100</f>
        <v>10.236989150885833</v>
      </c>
      <c r="BM48" s="11">
        <f>'Физ. лица в абс.вел.'!BZ51*100/'Физ. лица в абс.вел.'!BN51-100</f>
        <v>13.621596179455395</v>
      </c>
      <c r="BN48" s="11">
        <f>'Физ. лица в абс.вел.'!CA51*100/'Физ. лица в абс.вел.'!BO51-100</f>
        <v>16.647757945271522</v>
      </c>
      <c r="BO48" s="11">
        <f>'Физ. лица в абс.вел.'!CB51*100/'Физ. лица в абс.вел.'!BP51-100</f>
        <v>19.504286719822758</v>
      </c>
      <c r="BP48" s="11">
        <f>'Физ. лица в абс.вел.'!CC51*100/'Физ. лица в абс.вел.'!BQ51-100</f>
        <v>21.230877732162099</v>
      </c>
      <c r="BQ48" s="11">
        <f>'Физ. лица в абс.вел.'!CD51*100/'Физ. лица в абс.вел.'!BR51-100</f>
        <v>24.047261400066446</v>
      </c>
      <c r="BR48" s="11">
        <f>'Физ. лица в абс.вел.'!CE51*100/'Физ. лица в абс.вел.'!BS51-100</f>
        <v>26.224985254613003</v>
      </c>
      <c r="BS48" s="11">
        <f>'Физ. лица в абс.вел.'!CF51*100/'Физ. лица в абс.вел.'!BT51-100</f>
        <v>28.116786305908334</v>
      </c>
      <c r="BT48" s="11">
        <f>'Физ. лица в абс.вел.'!CG51*100/'Физ. лица в абс.вел.'!BU51-100</f>
        <v>28.860386147449987</v>
      </c>
      <c r="BU48" s="11">
        <f>'Физ. лица в абс.вел.'!CH51*100/'Физ. лица в абс.вел.'!BV51-100</f>
        <v>27.752810490716357</v>
      </c>
      <c r="BV48" s="11">
        <f>'Физ. лица в абс.вел.'!CI51*100/'Физ. лица в абс.вел.'!BW51-100</f>
        <v>28.13345499687</v>
      </c>
      <c r="BW48" s="11">
        <f>'Физ. лица в абс.вел.'!CJ51*100/'Физ. лица в абс.вел.'!BX51-100</f>
        <v>28.328606700460767</v>
      </c>
      <c r="BX48" s="11">
        <f>'Физ. лица в абс.вел.'!CK51*100/'Физ. лица в абс.вел.'!BY51-100</f>
        <v>28.632881282629512</v>
      </c>
      <c r="BY48" s="11">
        <f>'Физ. лица в абс.вел.'!CL51*100/'Физ. лица в абс.вел.'!BZ51-100</f>
        <v>28.4194759203221</v>
      </c>
      <c r="BZ48" s="11">
        <f>'Физ. лица в абс.вел.'!CM51*100/'Физ. лица в абс.вел.'!CA51-100</f>
        <v>28.436974873103367</v>
      </c>
      <c r="CA48" s="11">
        <f>'Физ. лица в абс.вел.'!CN51*100/'Физ. лица в абс.вел.'!CB51-100</f>
        <v>28.595050499198578</v>
      </c>
      <c r="CB48" s="11">
        <f>'Физ. лица в абс.вел.'!CO51*100/'Физ. лица в абс.вел.'!CC51-100</f>
        <v>26.007477599127853</v>
      </c>
      <c r="CC48" s="11">
        <f>'Физ. лица в абс.вел.'!CP51*100/'Физ. лица в абс.вел.'!CD51-100</f>
        <v>23.22252641602725</v>
      </c>
      <c r="CD48" s="11">
        <f>'Физ. лица в абс.вел.'!CQ51*100/'Физ. лица в абс.вел.'!CE51-100</f>
        <v>19.681279841259993</v>
      </c>
      <c r="CE48" s="11">
        <f>'Физ. лица в абс.вел.'!CR51*100/'Физ. лица в абс.вел.'!CF51-100</f>
        <v>16.655065630259529</v>
      </c>
      <c r="CF48" s="11">
        <f>'Физ. лица в абс.вел.'!CS51*100/'Физ. лица в абс.вел.'!CG51-100</f>
        <v>11.501948910257227</v>
      </c>
      <c r="CG48" s="11">
        <f>'Физ. лица в абс.вел.'!CT51*100/'Физ. лица в абс.вел.'!CH51-100</f>
        <v>8.9657279539942181</v>
      </c>
      <c r="CH48" s="11">
        <f>'Физ. лица в абс.вел.'!CU51*100/'Физ. лица в абс.вел.'!CI51-100</f>
        <v>6.5161947426603035</v>
      </c>
      <c r="CI48" s="11">
        <f>'Физ. лица в абс.вел.'!CV51*100/'Физ. лица в абс.вел.'!CJ51-100</f>
        <v>4.6179895303784519</v>
      </c>
      <c r="CJ48" s="11">
        <f>'Физ. лица в абс.вел.'!CW51*100/'Физ. лица в абс.вел.'!CK51-100</f>
        <v>2.3875423523596311</v>
      </c>
      <c r="CK48" s="11">
        <f>'Физ. лица в абс.вел.'!CX51*100/'Физ. лица в абс.вел.'!CL51-100</f>
        <v>0.61132364945270012</v>
      </c>
      <c r="CL48" s="11">
        <f>'Физ. лица в абс.вел.'!CY51*100/'Физ. лица в абс.вел.'!CM51-100</f>
        <v>-1.12568259681602</v>
      </c>
      <c r="CM48" s="11">
        <f>'Физ. лица в абс.вел.'!CZ51*100/'Физ. лица в абс.вел.'!CN51-100</f>
        <v>-3.5966158772945818</v>
      </c>
      <c r="CN48" s="11">
        <f>'Физ. лица в абс.вел.'!DA51*100/'Физ. лица в абс.вел.'!CO51-100</f>
        <v>-3.8028372547805276</v>
      </c>
      <c r="CO48" s="11">
        <f>'Физ. лица в абс.вел.'!DB51*100/'Физ. лица в абс.вел.'!CP51-100</f>
        <v>-4.0137096998913222</v>
      </c>
      <c r="CP48" s="11">
        <f>'Физ. лица в абс.вел.'!DC51*100/'Физ. лица в абс.вел.'!CQ51-100</f>
        <v>-3.7747859104265444</v>
      </c>
      <c r="CQ48" s="11">
        <f>'Физ. лица в абс.вел.'!DD51*100/'Физ. лица в абс.вел.'!CR51-100</f>
        <v>-3.0227682076386628</v>
      </c>
      <c r="CR48" s="11">
        <f>'Физ. лица в абс.вел.'!DE51*100/'Физ. лица в абс.вел.'!CS51-100</f>
        <v>0.27439492038001845</v>
      </c>
      <c r="CS48" s="11">
        <f>'Физ. лица в абс.вел.'!DF51*100/'Физ. лица в абс.вел.'!CT51-100</f>
        <v>2.6280209565658339</v>
      </c>
    </row>
    <row r="49" spans="1:97" x14ac:dyDescent="0.25">
      <c r="A49" s="8" t="s">
        <v>49</v>
      </c>
      <c r="B49" s="11">
        <f>'Физ. лица в абс.вел.'!O53*100/'Физ. лица в абс.вел.'!C53-100</f>
        <v>16.878159680120987</v>
      </c>
      <c r="C49" s="11">
        <f>'Физ. лица в абс.вел.'!P53*100/'Физ. лица в абс.вел.'!D53-100</f>
        <v>18.211025737979199</v>
      </c>
      <c r="D49" s="11">
        <f>'Физ. лица в абс.вел.'!Q53*100/'Физ. лица в абс.вел.'!E53-100</f>
        <v>19.109607478116644</v>
      </c>
      <c r="E49" s="11">
        <f>'Физ. лица в абс.вел.'!R53*100/'Физ. лица в абс.вел.'!F53-100</f>
        <v>19.7522373048471</v>
      </c>
      <c r="F49" s="11">
        <f>'Физ. лица в абс.вел.'!S53*100/'Физ. лица в абс.вел.'!G53-100</f>
        <v>21.51557932134655</v>
      </c>
      <c r="G49" s="11">
        <f>'Физ. лица в абс.вел.'!T53*100/'Физ. лица в абс.вел.'!H53-100</f>
        <v>22.633087073384459</v>
      </c>
      <c r="H49" s="11">
        <f>'Физ. лица в абс.вел.'!U53*100/'Физ. лица в абс.вел.'!I53-100</f>
        <v>23.414723366240977</v>
      </c>
      <c r="I49" s="11">
        <f>'Физ. лица в абс.вел.'!V53*100/'Физ. лица в абс.вел.'!J53-100</f>
        <v>24.028082049319408</v>
      </c>
      <c r="J49" s="11">
        <f>'Физ. лица в абс.вел.'!W53*100/'Физ. лица в абс.вел.'!K53-100</f>
        <v>24.856758413689676</v>
      </c>
      <c r="K49" s="11">
        <f>'Физ. лица в абс.вел.'!X53*100/'Физ. лица в абс.вел.'!L53-100</f>
        <v>25.193535060801665</v>
      </c>
      <c r="L49" s="11">
        <f>'Физ. лица в абс.вел.'!Y53*100/'Физ. лица в абс.вел.'!M53-100</f>
        <v>25.7501268142843</v>
      </c>
      <c r="M49" s="11">
        <f>'Физ. лица в абс.вел.'!Z53*100/'Физ. лица в абс.вел.'!N53-100</f>
        <v>24.810877663965385</v>
      </c>
      <c r="N49" s="11">
        <f>'Физ. лица в абс.вел.'!AA53*100/'Физ. лица в абс.вел.'!O53-100</f>
        <v>25.030715303734354</v>
      </c>
      <c r="O49" s="11">
        <f>'Физ. лица в абс.вел.'!AB53*100/'Физ. лица в абс.вел.'!P53-100</f>
        <v>25.328448080527551</v>
      </c>
      <c r="P49" s="11">
        <f>'Физ. лица в абс.вел.'!AC53*100/'Физ. лица в абс.вел.'!Q53-100</f>
        <v>25.213645095295306</v>
      </c>
      <c r="Q49" s="11">
        <f>'Физ. лица в абс.вел.'!AD53*100/'Физ. лица в абс.вел.'!R53-100</f>
        <v>25.573374788341368</v>
      </c>
      <c r="R49" s="11">
        <f>'Физ. лица в абс.вел.'!AE53*100/'Физ. лица в абс.вел.'!S53-100</f>
        <v>24.92720911487325</v>
      </c>
      <c r="S49" s="11">
        <f>'Физ. лица в абс.вел.'!AF53*100/'Физ. лица в абс.вел.'!T53-100</f>
        <v>24.229057319295762</v>
      </c>
      <c r="T49" s="11">
        <f>'Физ. лица в абс.вел.'!AG53*100/'Физ. лица в абс.вел.'!U53-100</f>
        <v>22.932532729626345</v>
      </c>
      <c r="U49" s="11">
        <f>'Физ. лица в абс.вел.'!AH53*100/'Физ. лица в абс.вел.'!V53-100</f>
        <v>22.045726355702769</v>
      </c>
      <c r="V49" s="11">
        <f>'Физ. лица в абс.вел.'!AI53*100/'Физ. лица в абс.вел.'!W53-100</f>
        <v>21.608393080954613</v>
      </c>
      <c r="W49" s="11">
        <f>'Физ. лица в абс.вел.'!AJ53*100/'Физ. лица в абс.вел.'!X53-100</f>
        <v>20.483956490232529</v>
      </c>
      <c r="X49" s="11">
        <f>'Физ. лица в абс.вел.'!AK53*100/'Физ. лица в абс.вел.'!Y53-100</f>
        <v>19.309358295820033</v>
      </c>
      <c r="Y49" s="11">
        <f>'Физ. лица в абс.вел.'!AL53*100/'Физ. лица в абс.вел.'!Z53-100</f>
        <v>19.1833128372717</v>
      </c>
      <c r="Z49" s="11">
        <f>'Физ. лица в абс.вел.'!AM53*100/'Физ. лица в абс.вел.'!AA53-100</f>
        <v>18.947177461860747</v>
      </c>
      <c r="AA49" s="11">
        <f>'Физ. лица в абс.вел.'!AN53*100/'Физ. лица в абс.вел.'!AB53-100</f>
        <v>18.789832850510905</v>
      </c>
      <c r="AB49" s="11">
        <f>'Физ. лица в абс.вел.'!AO53*100/'Физ. лица в абс.вел.'!AC53-100</f>
        <v>18.804003662235104</v>
      </c>
      <c r="AC49" s="11">
        <f>'Физ. лица в абс.вел.'!AP53*100/'Физ. лица в абс.вел.'!AD53-100</f>
        <v>15.509298117993765</v>
      </c>
      <c r="AD49" s="11">
        <f>'Физ. лица в абс.вел.'!AQ53*100/'Физ. лица в абс.вел.'!AE53-100</f>
        <v>14.14661032518832</v>
      </c>
      <c r="AE49" s="11">
        <f>'Физ. лица в абс.вел.'!AR53*100/'Физ. лица в абс.вел.'!AF53-100</f>
        <v>13.816798215317021</v>
      </c>
      <c r="AF49" s="11">
        <f>'Физ. лица в абс.вел.'!AS53*100/'Физ. лица в абс.вел.'!AG53-100</f>
        <v>14.167309994517723</v>
      </c>
      <c r="AG49" s="11">
        <f>'Физ. лица в абс.вел.'!AT53*100/'Физ. лица в абс.вел.'!AH53-100</f>
        <v>14.175503513498072</v>
      </c>
      <c r="AH49" s="11">
        <f>'Физ. лица в абс.вел.'!AU53*100/'Физ. лица в абс.вел.'!AI53-100</f>
        <v>14.31158795322041</v>
      </c>
      <c r="AI49" s="11">
        <f>'Физ. лица в абс.вел.'!AV53*100/'Физ. лица в абс.вел.'!AJ53-100</f>
        <v>15.19903472475373</v>
      </c>
      <c r="AJ49" s="11">
        <f>'Физ. лица в абс.вел.'!AW53*100/'Физ. лица в абс.вел.'!AK53-100</f>
        <v>14.216687683900801</v>
      </c>
      <c r="AK49" s="11">
        <f>'Физ. лица в абс.вел.'!AX53*100/'Физ. лица в абс.вел.'!AL53-100</f>
        <v>13.69726357531286</v>
      </c>
      <c r="AL49" s="11">
        <f>'Физ. лица в абс.вел.'!AY53*100/'Физ. лица в абс.вел.'!AM53-100</f>
        <v>13.828701919410719</v>
      </c>
      <c r="AM49" s="11">
        <f>'Физ. лица в абс.вел.'!AZ53*100/'Физ. лица в абс.вел.'!AN53-100</f>
        <v>14.403466023419739</v>
      </c>
      <c r="AN49" s="11">
        <f>'Физ. лица в абс.вел.'!BA53*100/'Физ. лица в абс.вел.'!AO53-100</f>
        <v>14.955156005723651</v>
      </c>
      <c r="AO49" s="11">
        <f>'Физ. лица в абс.вел.'!BB53*100/'Физ. лица в абс.вел.'!AP53-100</f>
        <v>18.636965508332253</v>
      </c>
      <c r="AP49" s="11">
        <f>'Физ. лица в абс.вел.'!BC53*100/'Физ. лица в абс.вел.'!AQ53-100</f>
        <v>20.981409946885563</v>
      </c>
      <c r="AQ49" s="11">
        <f>'Физ. лица в абс.вел.'!BD53*100/'Физ. лица в абс.вел.'!AR53-100</f>
        <v>22.90917556975451</v>
      </c>
      <c r="AR49" s="11">
        <f>'Физ. лица в абс.вел.'!BE53*100/'Физ. лица в абс.вел.'!AS53-100</f>
        <v>23.392616344706468</v>
      </c>
      <c r="AS49" s="11">
        <f>'Физ. лица в абс.вел.'!BF53*100/'Физ. лица в абс.вел.'!AT53-100</f>
        <v>23.599395706436496</v>
      </c>
      <c r="AT49" s="11">
        <f>'Физ. лица в абс.вел.'!BG53*100/'Физ. лица в абс.вел.'!AU53-100</f>
        <v>23.041941422341594</v>
      </c>
      <c r="AU49" s="11">
        <f>'Физ. лица в абс.вел.'!BH53*100/'Физ. лица в абс.вел.'!AV53-100</f>
        <v>22.607913602498954</v>
      </c>
      <c r="AV49" s="11">
        <f>'Физ. лица в абс.вел.'!BI53*100/'Физ. лица в абс.вел.'!AW53-100</f>
        <v>23.146861768391531</v>
      </c>
      <c r="AW49" s="11">
        <f>'Физ. лица в абс.вел.'!BJ53*100/'Физ. лица в абс.вел.'!AX53-100</f>
        <v>23.569467626161753</v>
      </c>
      <c r="AX49" s="11">
        <f>'Физ. лица в абс.вел.'!BK53*100/'Физ. лица в абс.вел.'!AY53-100</f>
        <v>23.649732571908643</v>
      </c>
      <c r="AY49" s="11">
        <f>'Физ. лица в абс.вел.'!BL53*100/'Физ. лица в абс.вел.'!AZ53-100</f>
        <v>23.648529325196705</v>
      </c>
      <c r="AZ49" s="11">
        <f>'Физ. лица в абс.вел.'!BM53*100/'Физ. лица в абс.вел.'!BA53-100</f>
        <v>21.536761393989551</v>
      </c>
      <c r="BA49" s="11">
        <f>'Физ. лица в абс.вел.'!BN53*100/'Физ. лица в абс.вел.'!BB53-100</f>
        <v>17.398206058296296</v>
      </c>
      <c r="BB49" s="11">
        <f>'Физ. лица в абс.вел.'!BO53*100/'Физ. лица в абс.вел.'!BC53-100</f>
        <v>14.2066034064717</v>
      </c>
      <c r="BC49" s="11">
        <f>'Физ. лица в абс.вел.'!BP53*100/'Физ. лица в абс.вел.'!BD53-100</f>
        <v>11.494829755095367</v>
      </c>
      <c r="BD49" s="11">
        <f>'Физ. лица в абс.вел.'!BQ53*100/'Физ. лица в абс.вел.'!BE53-100</f>
        <v>10.416815580430111</v>
      </c>
      <c r="BE49" s="11">
        <f>'Физ. лица в абс.вел.'!BR53*100/'Физ. лица в абс.вел.'!BF53-100</f>
        <v>9.4034793792361455</v>
      </c>
      <c r="BF49" s="11">
        <f>'Физ. лица в абс.вел.'!BS53*100/'Физ. лица в абс.вел.'!BG53-100</f>
        <v>9.5692510987553874</v>
      </c>
      <c r="BG49" s="11">
        <f>'Физ. лица в абс.вел.'!BT53*100/'Физ. лица в абс.вел.'!BH53-100</f>
        <v>9.1448873755576869</v>
      </c>
      <c r="BH49" s="11">
        <f>'Физ. лица в абс.вел.'!BU53*100/'Физ. лица в абс.вел.'!BI53-100</f>
        <v>9.5637842126733119</v>
      </c>
      <c r="BI49" s="11">
        <f>'Физ. лица в абс.вел.'!BV53*100/'Физ. лица в абс.вел.'!BJ53-100</f>
        <v>10.084379714620596</v>
      </c>
      <c r="BJ49" s="11">
        <f>'Физ. лица в абс.вел.'!BW53*100/'Физ. лица в абс.вел.'!BK53-100</f>
        <v>9.9943624023487558</v>
      </c>
      <c r="BK49" s="11">
        <f>'Физ. лица в абс.вел.'!BX53*100/'Физ. лица в абс.вел.'!BL53-100</f>
        <v>9.6751855618792035</v>
      </c>
      <c r="BL49" s="11">
        <f>'Физ. лица в абс.вел.'!BY53*100/'Физ. лица в абс.вел.'!BM53-100</f>
        <v>11.432778148858389</v>
      </c>
      <c r="BM49" s="11">
        <f>'Физ. лица в абс.вел.'!BZ53*100/'Физ. лица в абс.вел.'!BN53-100</f>
        <v>14.863300073186821</v>
      </c>
      <c r="BN49" s="11">
        <f>'Физ. лица в абс.вел.'!CA53*100/'Физ. лица в абс.вел.'!BO53-100</f>
        <v>18.169388165194519</v>
      </c>
      <c r="BO49" s="11">
        <f>'Физ. лица в абс.вел.'!CB53*100/'Физ. лица в абс.вел.'!BP53-100</f>
        <v>20.778051574849457</v>
      </c>
      <c r="BP49" s="11">
        <f>'Физ. лица в абс.вел.'!CC53*100/'Физ. лица в абс.вел.'!BQ53-100</f>
        <v>22.234977464938666</v>
      </c>
      <c r="BQ49" s="11">
        <f>'Физ. лица в абс.вел.'!CD53*100/'Физ. лица в абс.вел.'!BR53-100</f>
        <v>25.773589094749184</v>
      </c>
      <c r="BR49" s="11">
        <f>'Физ. лица в абс.вел.'!CE53*100/'Физ. лица в абс.вел.'!BS53-100</f>
        <v>28.140949588108896</v>
      </c>
      <c r="BS49" s="11">
        <f>'Физ. лица в абс.вел.'!CF53*100/'Физ. лица в абс.вел.'!BT53-100</f>
        <v>30.194455891341448</v>
      </c>
      <c r="BT49" s="11">
        <f>'Физ. лица в абс.вел.'!CG53*100/'Физ. лица в абс.вел.'!BU53-100</f>
        <v>30.956021040945842</v>
      </c>
      <c r="BU49" s="11">
        <f>'Физ. лица в абс.вел.'!CH53*100/'Физ. лица в абс.вел.'!BV53-100</f>
        <v>30.006423262132131</v>
      </c>
      <c r="BV49" s="11">
        <f>'Физ. лица в абс.вел.'!CI53*100/'Физ. лица в абс.вел.'!BW53-100</f>
        <v>30.173010564880286</v>
      </c>
      <c r="BW49" s="11">
        <f>'Физ. лица в абс.вел.'!CJ53*100/'Физ. лица в абс.вел.'!BX53-100</f>
        <v>29.779935019665089</v>
      </c>
      <c r="BX49" s="11">
        <f>'Физ. лица в абс.вел.'!CK53*100/'Физ. лица в абс.вел.'!BY53-100</f>
        <v>29.327520509026044</v>
      </c>
      <c r="BY49" s="11">
        <f>'Физ. лица в абс.вел.'!CL53*100/'Физ. лица в абс.вел.'!BZ53-100</f>
        <v>28.581179801507488</v>
      </c>
      <c r="BZ49" s="11">
        <f>'Физ. лица в абс.вел.'!CM53*100/'Физ. лица в абс.вел.'!CA53-100</f>
        <v>27.705096403966323</v>
      </c>
      <c r="CA49" s="11">
        <f>'Физ. лица в абс.вел.'!CN53*100/'Физ. лица в абс.вел.'!CB53-100</f>
        <v>28.629257683397043</v>
      </c>
      <c r="CB49" s="11">
        <f>'Физ. лица в абс.вел.'!CO53*100/'Физ. лица в абс.вел.'!CC53-100</f>
        <v>26.481841302196173</v>
      </c>
      <c r="CC49" s="11">
        <f>'Физ. лица в абс.вел.'!CP53*100/'Физ. лица в абс.вел.'!CD53-100</f>
        <v>23.157577897271565</v>
      </c>
      <c r="CD49" s="11">
        <f>'Физ. лица в абс.вел.'!CQ53*100/'Физ. лица в абс.вел.'!CE53-100</f>
        <v>19.220648767865143</v>
      </c>
      <c r="CE49" s="11">
        <f>'Физ. лица в абс.вел.'!CR53*100/'Физ. лица в абс.вел.'!CF53-100</f>
        <v>15.974257989412592</v>
      </c>
      <c r="CF49" s="11">
        <f>'Физ. лица в абс.вел.'!CS53*100/'Физ. лица в абс.вел.'!CG53-100</f>
        <v>11.225055143727772</v>
      </c>
      <c r="CG49" s="11">
        <f>'Физ. лица в абс.вел.'!CT53*100/'Физ. лица в абс.вел.'!CH53-100</f>
        <v>9.1286889126584754</v>
      </c>
      <c r="CH49" s="11">
        <f>'Физ. лица в абс.вел.'!CU53*100/'Физ. лица в абс.вел.'!CI53-100</f>
        <v>6.5539803930792857</v>
      </c>
      <c r="CI49" s="11">
        <f>'Физ. лица в абс.вел.'!CV53*100/'Физ. лица в абс.вел.'!CJ53-100</f>
        <v>5.1483540875671281</v>
      </c>
      <c r="CJ49" s="11">
        <f>'Физ. лица в абс.вел.'!CW53*100/'Физ. лица в абс.вел.'!CK53-100</f>
        <v>3.2276584674453233</v>
      </c>
      <c r="CK49" s="11">
        <f>'Физ. лица в абс.вел.'!CX53*100/'Физ. лица в абс.вел.'!CL53-100</f>
        <v>1.5079957727448061</v>
      </c>
      <c r="CL49" s="11">
        <f>'Физ. лица в абс.вел.'!CY53*100/'Физ. лица в абс.вел.'!CM53-100</f>
        <v>0.10855206977437604</v>
      </c>
      <c r="CM49" s="11">
        <f>'Физ. лица в абс.вел.'!CZ53*100/'Физ. лица в абс.вел.'!CN53-100</f>
        <v>-2.9583470419333651</v>
      </c>
      <c r="CN49" s="11">
        <f>'Физ. лица в абс.вел.'!DA53*100/'Физ. лица в абс.вел.'!CO53-100</f>
        <v>-3.6549985112401373</v>
      </c>
      <c r="CO49" s="11">
        <f>'Физ. лица в абс.вел.'!DB53*100/'Физ. лица в абс.вел.'!CP53-100</f>
        <v>-3.8470090354637847</v>
      </c>
      <c r="CP49" s="11">
        <f>'Физ. лица в абс.вел.'!DC53*100/'Физ. лица в абс.вел.'!CQ53-100</f>
        <v>-3.5020559926002619</v>
      </c>
      <c r="CQ49" s="11">
        <f>'Физ. лица в абс.вел.'!DD53*100/'Физ. лица в абс.вел.'!CR53-100</f>
        <v>-2.645588899278593</v>
      </c>
      <c r="CR49" s="11">
        <f>'Физ. лица в абс.вел.'!DE53*100/'Физ. лица в абс.вел.'!CS53-100</f>
        <v>0.25505546332735207</v>
      </c>
      <c r="CS49" s="11">
        <f>'Физ. лица в абс.вел.'!DF53*100/'Физ. лица в абс.вел.'!CT53-100</f>
        <v>1.9885727248238396</v>
      </c>
    </row>
    <row r="50" spans="1:97" x14ac:dyDescent="0.25">
      <c r="A50" s="8" t="s">
        <v>50</v>
      </c>
      <c r="B50" s="11">
        <f>'Физ. лица в абс.вел.'!O54*100/'Физ. лица в абс.вел.'!C54-100</f>
        <v>16.031296401208195</v>
      </c>
      <c r="C50" s="11">
        <f>'Физ. лица в абс.вел.'!P54*100/'Физ. лица в абс.вел.'!D54-100</f>
        <v>17.862967164742869</v>
      </c>
      <c r="D50" s="11">
        <f>'Физ. лица в абс.вел.'!Q54*100/'Физ. лица в абс.вел.'!E54-100</f>
        <v>19.014766599559735</v>
      </c>
      <c r="E50" s="11">
        <f>'Физ. лица в абс.вел.'!R54*100/'Физ. лица в абс.вел.'!F54-100</f>
        <v>20.185708953773272</v>
      </c>
      <c r="F50" s="11">
        <f>'Физ. лица в абс.вел.'!S54*100/'Физ. лица в абс.вел.'!G54-100</f>
        <v>21.367109652972744</v>
      </c>
      <c r="G50" s="11">
        <f>'Физ. лица в абс.вел.'!T54*100/'Физ. лица в абс.вел.'!H54-100</f>
        <v>22.739217443442541</v>
      </c>
      <c r="H50" s="11">
        <f>'Физ. лица в абс.вел.'!U54*100/'Физ. лица в абс.вел.'!I54-100</f>
        <v>23.845654872384287</v>
      </c>
      <c r="I50" s="11">
        <f>'Физ. лица в абс.вел.'!V54*100/'Физ. лица в абс.вел.'!J54-100</f>
        <v>24.01037088970925</v>
      </c>
      <c r="J50" s="11">
        <f>'Физ. лица в абс.вел.'!W54*100/'Физ. лица в абс.вел.'!K54-100</f>
        <v>24.623129526692509</v>
      </c>
      <c r="K50" s="11">
        <f>'Физ. лица в абс.вел.'!X54*100/'Физ. лица в абс.вел.'!L54-100</f>
        <v>25.020462986530291</v>
      </c>
      <c r="L50" s="11">
        <f>'Физ. лица в абс.вел.'!Y54*100/'Физ. лица в абс.вел.'!M54-100</f>
        <v>25.806489536662298</v>
      </c>
      <c r="M50" s="11">
        <f>'Физ. лица в абс.вел.'!Z54*100/'Физ. лица в абс.вел.'!N54-100</f>
        <v>24.750466478346894</v>
      </c>
      <c r="N50" s="11">
        <f>'Физ. лица в абс.вел.'!AA54*100/'Физ. лица в абс.вел.'!O54-100</f>
        <v>23.968532742580948</v>
      </c>
      <c r="O50" s="11">
        <f>'Физ. лица в абс.вел.'!AB54*100/'Физ. лица в абс.вел.'!P54-100</f>
        <v>23.675124575655616</v>
      </c>
      <c r="P50" s="11">
        <f>'Физ. лица в абс.вел.'!AC54*100/'Физ. лица в абс.вел.'!Q54-100</f>
        <v>23.312892487154258</v>
      </c>
      <c r="Q50" s="11">
        <f>'Физ. лица в абс.вел.'!AD54*100/'Физ. лица в абс.вел.'!R54-100</f>
        <v>23.138665222053618</v>
      </c>
      <c r="R50" s="11">
        <f>'Физ. лица в абс.вел.'!AE54*100/'Физ. лица в абс.вел.'!S54-100</f>
        <v>22.604713031749299</v>
      </c>
      <c r="S50" s="11">
        <f>'Физ. лица в абс.вел.'!AF54*100/'Физ. лица в абс.вел.'!T54-100</f>
        <v>21.686959742579603</v>
      </c>
      <c r="T50" s="11">
        <f>'Физ. лица в абс.вел.'!AG54*100/'Физ. лица в абс.вел.'!U54-100</f>
        <v>19.983113782460791</v>
      </c>
      <c r="U50" s="11">
        <f>'Физ. лица в абс.вел.'!AH54*100/'Физ. лица в абс.вел.'!V54-100</f>
        <v>19.26102405727984</v>
      </c>
      <c r="V50" s="11">
        <f>'Физ. лица в абс.вел.'!AI54*100/'Физ. лица в абс.вел.'!W54-100</f>
        <v>18.488570788751829</v>
      </c>
      <c r="W50" s="11">
        <f>'Физ. лица в абс.вел.'!AJ54*100/'Физ. лица в абс.вел.'!X54-100</f>
        <v>17.007607470617401</v>
      </c>
      <c r="X50" s="11">
        <f>'Физ. лица в абс.вел.'!AK54*100/'Физ. лица в абс.вел.'!Y54-100</f>
        <v>15.471375870620861</v>
      </c>
      <c r="Y50" s="11">
        <f>'Физ. лица в абс.вел.'!AL54*100/'Физ. лица в абс.вел.'!Z54-100</f>
        <v>15.038043645403803</v>
      </c>
      <c r="Z50" s="11">
        <f>'Физ. лица в абс.вел.'!AM54*100/'Физ. лица в абс.вел.'!AA54-100</f>
        <v>14.580832422553883</v>
      </c>
      <c r="AA50" s="11">
        <f>'Физ. лица в абс.вел.'!AN54*100/'Физ. лица в абс.вел.'!AB54-100</f>
        <v>14.388910581803984</v>
      </c>
      <c r="AB50" s="11">
        <f>'Физ. лица в абс.вел.'!AO54*100/'Физ. лица в абс.вел.'!AC54-100</f>
        <v>14.256227260005602</v>
      </c>
      <c r="AC50" s="11">
        <f>'Физ. лица в абс.вел.'!AP54*100/'Физ. лица в абс.вел.'!AD54-100</f>
        <v>11.395747599451298</v>
      </c>
      <c r="AD50" s="11">
        <f>'Физ. лица в абс.вел.'!AQ54*100/'Физ. лица в абс.вел.'!AE54-100</f>
        <v>9.8894784871734203</v>
      </c>
      <c r="AE50" s="11">
        <f>'Физ. лица в абс.вел.'!AR54*100/'Физ. лица в абс.вел.'!AF54-100</f>
        <v>9.2437115053996735</v>
      </c>
      <c r="AF50" s="11">
        <f>'Физ. лица в абс.вел.'!AS54*100/'Физ. лица в абс.вел.'!AG54-100</f>
        <v>9.8056449205664791</v>
      </c>
      <c r="AG50" s="11">
        <f>'Физ. лица в абс.вел.'!AT54*100/'Физ. лица в абс.вел.'!AH54-100</f>
        <v>9.6898908663806509</v>
      </c>
      <c r="AH50" s="11">
        <f>'Физ. лица в абс.вел.'!AU54*100/'Физ. лица в абс.вел.'!AI54-100</f>
        <v>10.272243394921773</v>
      </c>
      <c r="AI50" s="11">
        <f>'Физ. лица в абс.вел.'!AV54*100/'Физ. лица в абс.вел.'!AJ54-100</f>
        <v>11.713384667104236</v>
      </c>
      <c r="AJ50" s="11">
        <f>'Физ. лица в абс.вел.'!AW54*100/'Физ. лица в абс.вел.'!AK54-100</f>
        <v>11.041603978271539</v>
      </c>
      <c r="AK50" s="11">
        <f>'Физ. лица в абс.вел.'!AX54*100/'Физ. лица в абс.вел.'!AL54-100</f>
        <v>10.564960228431573</v>
      </c>
      <c r="AL50" s="11">
        <f>'Физ. лица в абс.вел.'!AY54*100/'Физ. лица в абс.вел.'!AM54-100</f>
        <v>10.86925927663367</v>
      </c>
      <c r="AM50" s="11">
        <f>'Физ. лица в абс.вел.'!AZ54*100/'Физ. лица в абс.вел.'!AN54-100</f>
        <v>11.222827351859607</v>
      </c>
      <c r="AN50" s="11">
        <f>'Физ. лица в абс.вел.'!BA54*100/'Физ. лица в абс.вел.'!AO54-100</f>
        <v>11.790011941578129</v>
      </c>
      <c r="AO50" s="11">
        <f>'Физ. лица в абс.вел.'!BB54*100/'Физ. лица в абс.вел.'!AP54-100</f>
        <v>14.589169719545609</v>
      </c>
      <c r="AP50" s="11">
        <f>'Физ. лица в абс.вел.'!BC54*100/'Физ. лица в абс.вел.'!AQ54-100</f>
        <v>16.351920770153484</v>
      </c>
      <c r="AQ50" s="11">
        <f>'Физ. лица в абс.вел.'!BD54*100/'Физ. лица в абс.вел.'!AR54-100</f>
        <v>18.153065745847911</v>
      </c>
      <c r="AR50" s="11">
        <f>'Физ. лица в абс.вел.'!BE54*100/'Физ. лица в абс.вел.'!AS54-100</f>
        <v>18.905081930076264</v>
      </c>
      <c r="AS50" s="11">
        <f>'Физ. лица в абс.вел.'!BF54*100/'Физ. лица в абс.вел.'!AT54-100</f>
        <v>19.453904611769602</v>
      </c>
      <c r="AT50" s="11">
        <f>'Физ. лица в абс.вел.'!BG54*100/'Физ. лица в абс.вел.'!AU54-100</f>
        <v>18.680277068902654</v>
      </c>
      <c r="AU50" s="11">
        <f>'Физ. лица в абс.вел.'!BH54*100/'Физ. лица в абс.вел.'!AV54-100</f>
        <v>18.348045397225718</v>
      </c>
      <c r="AV50" s="11">
        <f>'Физ. лица в абс.вел.'!BI54*100/'Физ. лица в абс.вел.'!AW54-100</f>
        <v>17.643870783712472</v>
      </c>
      <c r="AW50" s="11">
        <f>'Физ. лица в абс.вел.'!BJ54*100/'Физ. лица в абс.вел.'!AX54-100</f>
        <v>18.537595958735963</v>
      </c>
      <c r="AX50" s="11">
        <f>'Физ. лица в абс.вел.'!BK54*100/'Физ. лица в абс.вел.'!AY54-100</f>
        <v>18.58903839101859</v>
      </c>
      <c r="AY50" s="11">
        <f>'Физ. лица в абс.вел.'!BL54*100/'Физ. лица в абс.вел.'!AZ54-100</f>
        <v>19.010351273680982</v>
      </c>
      <c r="AZ50" s="11">
        <f>'Физ. лица в абс.вел.'!BM54*100/'Физ. лица в абс.вел.'!BA54-100</f>
        <v>16.698393568797158</v>
      </c>
      <c r="BA50" s="11">
        <f>'Физ. лица в абс.вел.'!BN54*100/'Физ. лица в абс.вел.'!BB54-100</f>
        <v>13.169630863467845</v>
      </c>
      <c r="BB50" s="11">
        <f>'Физ. лица в абс.вел.'!BO54*100/'Физ. лица в абс.вел.'!BC54-100</f>
        <v>10.571115135013684</v>
      </c>
      <c r="BC50" s="11">
        <f>'Физ. лица в абс.вел.'!BP54*100/'Физ. лица в абс.вел.'!BD54-100</f>
        <v>8.3292383292383363</v>
      </c>
      <c r="BD50" s="11">
        <f>'Физ. лица в абс.вел.'!BQ54*100/'Физ. лица в абс.вел.'!BE54-100</f>
        <v>7.310784550315617</v>
      </c>
      <c r="BE50" s="11">
        <f>'Физ. лица в абс.вел.'!BR54*100/'Физ. лица в абс.вел.'!BF54-100</f>
        <v>5.6373098279425307</v>
      </c>
      <c r="BF50" s="11">
        <f>'Физ. лица в абс.вел.'!BS54*100/'Физ. лица в абс.вел.'!BG54-100</f>
        <v>5.5747373594642795</v>
      </c>
      <c r="BG50" s="11">
        <f>'Физ. лица в абс.вел.'!BT54*100/'Физ. лица в абс.вел.'!BH54-100</f>
        <v>5.1690318206034789</v>
      </c>
      <c r="BH50" s="11">
        <f>'Физ. лица в абс.вел.'!BU54*100/'Физ. лица в абс.вел.'!BI54-100</f>
        <v>6.3901753024755692</v>
      </c>
      <c r="BI50" s="11">
        <f>'Физ. лица в абс.вел.'!BV54*100/'Физ. лица в абс.вел.'!BJ54-100</f>
        <v>6.2164071010450499</v>
      </c>
      <c r="BJ50" s="11">
        <f>'Физ. лица в абс.вел.'!BW54*100/'Физ. лица в абс.вел.'!BK54-100</f>
        <v>6.0904830998311184</v>
      </c>
      <c r="BK50" s="11">
        <f>'Физ. лица в абс.вел.'!BX54*100/'Физ. лица в абс.вел.'!BL54-100</f>
        <v>5.4964892332579183</v>
      </c>
      <c r="BL50" s="11">
        <f>'Физ. лица в абс.вел.'!BY54*100/'Физ. лица в абс.вел.'!BM54-100</f>
        <v>7.515373421583817</v>
      </c>
      <c r="BM50" s="11">
        <f>'Физ. лица в абс.вел.'!BZ54*100/'Физ. лица в абс.вел.'!BN54-100</f>
        <v>11.184835248314499</v>
      </c>
      <c r="BN50" s="11">
        <f>'Физ. лица в абс.вел.'!CA54*100/'Физ. лица в абс.вел.'!BO54-100</f>
        <v>13.943842117216732</v>
      </c>
      <c r="BO50" s="11">
        <f>'Физ. лица в абс.вел.'!CB54*100/'Физ. лица в абс.вел.'!BP54-100</f>
        <v>16.327846152009641</v>
      </c>
      <c r="BP50" s="11">
        <f>'Физ. лица в абс.вел.'!CC54*100/'Физ. лица в абс.вел.'!BQ54-100</f>
        <v>17.263785818272197</v>
      </c>
      <c r="BQ50" s="11">
        <f>'Физ. лица в абс.вел.'!CD54*100/'Физ. лица в абс.вел.'!BR54-100</f>
        <v>20.879198585739545</v>
      </c>
      <c r="BR50" s="11">
        <f>'Физ. лица в абс.вел.'!CE54*100/'Физ. лица в абс.вел.'!BS54-100</f>
        <v>22.861432462000423</v>
      </c>
      <c r="BS50" s="11">
        <f>'Физ. лица в абс.вел.'!CF54*100/'Физ. лица в абс.вел.'!BT54-100</f>
        <v>24.357276903415965</v>
      </c>
      <c r="BT50" s="11">
        <f>'Физ. лица в абс.вел.'!CG54*100/'Физ. лица в абс.вел.'!BU54-100</f>
        <v>24.406030288182137</v>
      </c>
      <c r="BU50" s="11">
        <f>'Физ. лица в абс.вел.'!CH54*100/'Физ. лица в абс.вел.'!BV54-100</f>
        <v>22.846838724219538</v>
      </c>
      <c r="BV50" s="11">
        <f>'Физ. лица в абс.вел.'!CI54*100/'Физ. лица в абс.вел.'!BW54-100</f>
        <v>23.209981727071963</v>
      </c>
      <c r="BW50" s="11">
        <f>'Физ. лица в абс.вел.'!CJ54*100/'Физ. лица в абс.вел.'!BX54-100</f>
        <v>22.912731394030985</v>
      </c>
      <c r="BX50" s="11">
        <f>'Физ. лица в абс.вел.'!CK54*100/'Физ. лица в абс.вел.'!BY54-100</f>
        <v>22.762399580859238</v>
      </c>
      <c r="BY50" s="11">
        <f>'Физ. лица в абс.вел.'!CL54*100/'Физ. лица в абс.вел.'!BZ54-100</f>
        <v>21.739919505503309</v>
      </c>
      <c r="BZ50" s="11">
        <f>'Физ. лица в абс.вел.'!CM54*100/'Физ. лица в абс.вел.'!CA54-100</f>
        <v>21.75888042634439</v>
      </c>
      <c r="CA50" s="11">
        <f>'Физ. лица в абс.вел.'!CN54*100/'Физ. лица в абс.вел.'!CB54-100</f>
        <v>21.927367135629922</v>
      </c>
      <c r="CB50" s="11">
        <f>'Физ. лица в абс.вел.'!CO54*100/'Физ. лица в абс.вел.'!CC54-100</f>
        <v>19.496341155690132</v>
      </c>
      <c r="CC50" s="11">
        <f>'Физ. лица в абс.вел.'!CP54*100/'Физ. лица в абс.вел.'!CD54-100</f>
        <v>16.725815572411904</v>
      </c>
      <c r="CD50" s="11">
        <f>'Физ. лица в абс.вел.'!CQ54*100/'Физ. лица в абс.вел.'!CE54-100</f>
        <v>13.533841708899729</v>
      </c>
      <c r="CE50" s="11">
        <f>'Физ. лица в абс.вел.'!CR54*100/'Физ. лица в абс.вел.'!CF54-100</f>
        <v>11.24123948043291</v>
      </c>
      <c r="CF50" s="11">
        <f>'Физ. лица в абс.вел.'!CS54*100/'Физ. лица в абс.вел.'!CG54-100</f>
        <v>6.565605678955805</v>
      </c>
      <c r="CG50" s="11">
        <f>'Физ. лица в абс.вел.'!CT54*100/'Физ. лица в абс.вел.'!CH54-100</f>
        <v>5.1246766114383178</v>
      </c>
      <c r="CH50" s="11">
        <f>'Физ. лица в абс.вел.'!CU54*100/'Физ. лица в абс.вел.'!CI54-100</f>
        <v>1.2619760342835349</v>
      </c>
      <c r="CI50" s="11">
        <f>'Физ. лица в абс.вел.'!CV54*100/'Физ. лица в абс.вел.'!CJ54-100</f>
        <v>0.20701687775155619</v>
      </c>
      <c r="CJ50" s="11">
        <f>'Физ. лица в абс.вел.'!CW54*100/'Физ. лица в абс.вел.'!CK54-100</f>
        <v>-1.3505823775228976</v>
      </c>
      <c r="CK50" s="11">
        <f>'Физ. лица в абс.вел.'!CX54*100/'Физ. лица в абс.вел.'!CL54-100</f>
        <v>-2.2510632700486752</v>
      </c>
      <c r="CL50" s="11">
        <f>'Физ. лица в абс.вел.'!CY54*100/'Физ. лица в абс.вел.'!CM54-100</f>
        <v>-3.37316802081628</v>
      </c>
      <c r="CM50" s="11">
        <f>'Физ. лица в абс.вел.'!CZ54*100/'Физ. лица в абс.вел.'!CN54-100</f>
        <v>-5.5278285093883852</v>
      </c>
      <c r="CN50" s="11">
        <f>'Физ. лица в абс.вел.'!DA54*100/'Физ. лица в абс.вел.'!CO54-100</f>
        <v>-5.4058163204973368</v>
      </c>
      <c r="CO50" s="11">
        <f>'Физ. лица в абс.вел.'!DB54*100/'Физ. лица в абс.вел.'!CP54-100</f>
        <v>-5.3775026937630059</v>
      </c>
      <c r="CP50" s="11">
        <f>'Физ. лица в абс.вел.'!DC54*100/'Физ. лица в абс.вел.'!CQ54-100</f>
        <v>-4.6315455728732076</v>
      </c>
      <c r="CQ50" s="11">
        <f>'Физ. лица в абс.вел.'!DD54*100/'Физ. лица в абс.вел.'!CR54-100</f>
        <v>-3.5129624235362655</v>
      </c>
      <c r="CR50" s="11">
        <f>'Физ. лица в абс.вел.'!DE54*100/'Физ. лица в абс.вел.'!CS54-100</f>
        <v>0.94290159270433094</v>
      </c>
      <c r="CS50" s="11">
        <f>'Физ. лица в абс.вел.'!DF54*100/'Физ. лица в абс.вел.'!CT54-100</f>
        <v>3.6609418089154246</v>
      </c>
    </row>
    <row r="51" spans="1:97" x14ac:dyDescent="0.25">
      <c r="A51" s="8" t="s">
        <v>51</v>
      </c>
      <c r="B51" s="11">
        <f>'Физ. лица в абс.вел.'!O55*100/'Физ. лица в абс.вел.'!C55-100</f>
        <v>18.418135939055077</v>
      </c>
      <c r="C51" s="11">
        <f>'Физ. лица в абс.вел.'!P55*100/'Физ. лица в абс.вел.'!D55-100</f>
        <v>19.086925059677029</v>
      </c>
      <c r="D51" s="11">
        <f>'Физ. лица в абс.вел.'!Q55*100/'Физ. лица в абс.вел.'!E55-100</f>
        <v>20.524813156974957</v>
      </c>
      <c r="E51" s="11">
        <f>'Физ. лица в абс.вел.'!R55*100/'Физ. лица в абс.вел.'!F55-100</f>
        <v>21.606712626936755</v>
      </c>
      <c r="F51" s="11">
        <f>'Физ. лица в абс.вел.'!S55*100/'Физ. лица в абс.вел.'!G55-100</f>
        <v>23.453356529999738</v>
      </c>
      <c r="G51" s="11">
        <f>'Физ. лица в абс.вел.'!T55*100/'Физ. лица в абс.вел.'!H55-100</f>
        <v>23.887322585392866</v>
      </c>
      <c r="H51" s="11">
        <f>'Физ. лица в абс.вел.'!U55*100/'Физ. лица в абс.вел.'!I55-100</f>
        <v>24.678523218139588</v>
      </c>
      <c r="I51" s="11">
        <f>'Физ. лица в абс.вел.'!V55*100/'Физ. лица в абс.вел.'!J55-100</f>
        <v>25.332451018883205</v>
      </c>
      <c r="J51" s="11">
        <f>'Физ. лица в абс.вел.'!W55*100/'Физ. лица в абс.вел.'!K55-100</f>
        <v>25.962267526460508</v>
      </c>
      <c r="K51" s="11">
        <f>'Физ. лица в абс.вел.'!X55*100/'Физ. лица в абс.вел.'!L55-100</f>
        <v>26.186288894762512</v>
      </c>
      <c r="L51" s="11">
        <f>'Физ. лица в абс.вел.'!Y55*100/'Физ. лица в абс.вел.'!M55-100</f>
        <v>27.086389318793451</v>
      </c>
      <c r="M51" s="11">
        <f>'Физ. лица в абс.вел.'!Z55*100/'Физ. лица в абс.вел.'!N55-100</f>
        <v>25.46837019643506</v>
      </c>
      <c r="N51" s="11">
        <f>'Физ. лица в абс.вел.'!AA55*100/'Физ. лица в абс.вел.'!O55-100</f>
        <v>23.899800174502559</v>
      </c>
      <c r="O51" s="11">
        <f>'Физ. лица в абс.вел.'!AB55*100/'Физ. лица в абс.вел.'!P55-100</f>
        <v>23.801526615404072</v>
      </c>
      <c r="P51" s="11">
        <f>'Физ. лица в абс.вел.'!AC55*100/'Физ. лица в абс.вел.'!Q55-100</f>
        <v>22.970848995805554</v>
      </c>
      <c r="Q51" s="11">
        <f>'Физ. лица в абс.вел.'!AD55*100/'Физ. лица в абс.вел.'!R55-100</f>
        <v>22.873008638706068</v>
      </c>
      <c r="R51" s="11">
        <f>'Физ. лица в абс.вел.'!AE55*100/'Физ. лица в абс.вел.'!S55-100</f>
        <v>21.938614826064537</v>
      </c>
      <c r="S51" s="11">
        <f>'Физ. лица в абс.вел.'!AF55*100/'Физ. лица в абс.вел.'!T55-100</f>
        <v>21.663899376760682</v>
      </c>
      <c r="T51" s="11">
        <f>'Физ. лица в абс.вел.'!AG55*100/'Физ. лица в абс.вел.'!U55-100</f>
        <v>20.425372352665548</v>
      </c>
      <c r="U51" s="11">
        <f>'Физ. лица в абс.вел.'!AH55*100/'Физ. лица в абс.вел.'!V55-100</f>
        <v>18.950121413206716</v>
      </c>
      <c r="V51" s="11">
        <f>'Физ. лица в абс.вел.'!AI55*100/'Физ. лица в абс.вел.'!W55-100</f>
        <v>18.008539919532311</v>
      </c>
      <c r="W51" s="11">
        <f>'Физ. лица в абс.вел.'!AJ55*100/'Физ. лица в абс.вел.'!X55-100</f>
        <v>17.160997190879556</v>
      </c>
      <c r="X51" s="11">
        <f>'Физ. лица в абс.вел.'!AK55*100/'Физ. лица в абс.вел.'!Y55-100</f>
        <v>15.160444314705771</v>
      </c>
      <c r="Y51" s="11">
        <f>'Физ. лица в абс.вел.'!AL55*100/'Физ. лица в абс.вел.'!Z55-100</f>
        <v>14.314422514785917</v>
      </c>
      <c r="Z51" s="11">
        <f>'Физ. лица в абс.вел.'!AM55*100/'Физ. лица в абс.вел.'!AA55-100</f>
        <v>14.373794542637626</v>
      </c>
      <c r="AA51" s="11">
        <f>'Физ. лица в абс.вел.'!AN55*100/'Физ. лица в абс.вел.'!AB55-100</f>
        <v>13.730298817538539</v>
      </c>
      <c r="AB51" s="11">
        <f>'Физ. лица в абс.вел.'!AO55*100/'Физ. лица в абс.вел.'!AC55-100</f>
        <v>13.514719687293208</v>
      </c>
      <c r="AC51" s="11">
        <f>'Физ. лица в абс.вел.'!AP55*100/'Физ. лица в абс.вел.'!AD55-100</f>
        <v>10.509799188304342</v>
      </c>
      <c r="AD51" s="11">
        <f>'Физ. лица в абс.вел.'!AQ55*100/'Физ. лица в абс.вел.'!AE55-100</f>
        <v>8.7770234053957523</v>
      </c>
      <c r="AE51" s="11">
        <f>'Физ. лица в абс.вел.'!AR55*100/'Физ. лица в абс.вел.'!AF55-100</f>
        <v>7.9022355394964876</v>
      </c>
      <c r="AF51" s="11">
        <f>'Физ. лица в абс.вел.'!AS55*100/'Физ. лица в абс.вел.'!AG55-100</f>
        <v>7.9117877792951106</v>
      </c>
      <c r="AG51" s="11">
        <f>'Физ. лица в абс.вел.'!AT55*100/'Физ. лица в абс.вел.'!AH55-100</f>
        <v>8.2640951683958264</v>
      </c>
      <c r="AH51" s="11">
        <f>'Физ. лица в абс.вел.'!AU55*100/'Физ. лица в абс.вел.'!AI55-100</f>
        <v>8.7458348103509422</v>
      </c>
      <c r="AI51" s="11">
        <f>'Физ. лица в абс.вел.'!AV55*100/'Физ. лица в абс.вел.'!AJ55-100</f>
        <v>9.9281221922731362</v>
      </c>
      <c r="AJ51" s="11">
        <f>'Физ. лица в абс.вел.'!AW55*100/'Физ. лица в абс.вел.'!AK55-100</f>
        <v>9.5461441037703025</v>
      </c>
      <c r="AK51" s="11">
        <f>'Физ. лица в абс.вел.'!AX55*100/'Физ. лица в абс.вел.'!AL55-100</f>
        <v>9.7160105786405637</v>
      </c>
      <c r="AL51" s="11">
        <f>'Физ. лица в абс.вел.'!AY55*100/'Физ. лица в абс.вел.'!AM55-100</f>
        <v>9.9369695629336832</v>
      </c>
      <c r="AM51" s="11">
        <f>'Физ. лица в абс.вел.'!AZ55*100/'Физ. лица в абс.вел.'!AN55-100</f>
        <v>10.647035393976026</v>
      </c>
      <c r="AN51" s="11">
        <f>'Физ. лица в абс.вел.'!BA55*100/'Физ. лица в абс.вел.'!AO55-100</f>
        <v>10.724889172078136</v>
      </c>
      <c r="AO51" s="11">
        <f>'Физ. лица в абс.вел.'!BB55*100/'Физ. лица в абс.вел.'!AP55-100</f>
        <v>12.792332791786691</v>
      </c>
      <c r="AP51" s="11">
        <f>'Физ. лица в абс.вел.'!BC55*100/'Физ. лица в абс.вел.'!AQ55-100</f>
        <v>14.315826934395488</v>
      </c>
      <c r="AQ51" s="11">
        <f>'Физ. лица в абс.вел.'!BD55*100/'Физ. лица в абс.вел.'!AR55-100</f>
        <v>15.205140072418388</v>
      </c>
      <c r="AR51" s="11">
        <f>'Физ. лица в абс.вел.'!BE55*100/'Физ. лица в абс.вел.'!AS55-100</f>
        <v>11.233171782444799</v>
      </c>
      <c r="AS51" s="11">
        <f>'Физ. лица в абс.вел.'!BF55*100/'Физ. лица в абс.вел.'!AT55-100</f>
        <v>11.899901916602602</v>
      </c>
      <c r="AT51" s="11">
        <f>'Физ. лица в абс.вел.'!BG55*100/'Физ. лица в абс.вел.'!AU55-100</f>
        <v>12.020653775442355</v>
      </c>
      <c r="AU51" s="11">
        <f>'Физ. лица в абс.вел.'!BH55*100/'Физ. лица в абс.вел.'!AV55-100</f>
        <v>11.686503882304862</v>
      </c>
      <c r="AV51" s="11">
        <f>'Физ. лица в абс.вел.'!BI55*100/'Физ. лица в абс.вел.'!AW55-100</f>
        <v>12.467284970143567</v>
      </c>
      <c r="AW51" s="11">
        <f>'Физ. лица в абс.вел.'!BJ55*100/'Физ. лица в абс.вел.'!AX55-100</f>
        <v>13.338297281607311</v>
      </c>
      <c r="AX51" s="11">
        <f>'Физ. лица в абс.вел.'!BK55*100/'Физ. лица в абс.вел.'!AY55-100</f>
        <v>14.112026152008553</v>
      </c>
      <c r="AY51" s="11">
        <f>'Физ. лица в абс.вел.'!BL55*100/'Физ. лица в абс.вел.'!AZ55-100</f>
        <v>14.456126413525155</v>
      </c>
      <c r="AZ51" s="11">
        <f>'Физ. лица в абс.вел.'!BM55*100/'Физ. лица в абс.вел.'!BA55-100</f>
        <v>12.928226853098906</v>
      </c>
      <c r="BA51" s="11">
        <f>'Физ. лица в абс.вел.'!BN55*100/'Физ. лица в абс.вел.'!BB55-100</f>
        <v>10.386482200999794</v>
      </c>
      <c r="BB51" s="11">
        <f>'Физ. лица в абс.вел.'!BO55*100/'Физ. лица в абс.вел.'!BC55-100</f>
        <v>8.7933140161402292</v>
      </c>
      <c r="BC51" s="11">
        <f>'Физ. лица в абс.вел.'!BP55*100/'Физ. лица в абс.вел.'!BD55-100</f>
        <v>7.5018905378580172</v>
      </c>
      <c r="BD51" s="11">
        <f>'Физ. лица в абс.вел.'!BQ55*100/'Физ. лица в абс.вел.'!BE55-100</f>
        <v>11.21707978311386</v>
      </c>
      <c r="BE51" s="11">
        <f>'Физ. лица в абс.вел.'!BR55*100/'Физ. лица в абс.вел.'!BF55-100</f>
        <v>9.4108310433052225</v>
      </c>
      <c r="BF51" s="11">
        <f>'Физ. лица в абс.вел.'!BS55*100/'Физ. лица в абс.вел.'!BG55-100</f>
        <v>8.8904925970760758</v>
      </c>
      <c r="BG51" s="11">
        <f>'Физ. лица в абс.вел.'!BT55*100/'Физ. лица в абс.вел.'!BH55-100</f>
        <v>7.8714767594763089</v>
      </c>
      <c r="BH51" s="11">
        <f>'Физ. лица в абс.вел.'!BU55*100/'Физ. лица в абс.вел.'!BI55-100</f>
        <v>8.0431074410040395</v>
      </c>
      <c r="BI51" s="11">
        <f>'Физ. лица в абс.вел.'!BV55*100/'Физ. лица в абс.вел.'!BJ55-100</f>
        <v>8.0962508490429457</v>
      </c>
      <c r="BJ51" s="11">
        <f>'Физ. лица в абс.вел.'!BW55*100/'Физ. лица в абс.вел.'!BK55-100</f>
        <v>7.739177381857445</v>
      </c>
      <c r="BK51" s="11">
        <f>'Физ. лица в абс.вел.'!BX55*100/'Физ. лица в абс.вел.'!BL55-100</f>
        <v>6.9419892199073843</v>
      </c>
      <c r="BL51" s="11">
        <f>'Физ. лица в абс.вел.'!BY55*100/'Физ. лица в абс.вел.'!BM55-100</f>
        <v>8.8786009345895707</v>
      </c>
      <c r="BM51" s="11">
        <f>'Физ. лица в абс.вел.'!BZ55*100/'Физ. лица в абс.вел.'!BN55-100</f>
        <v>12.049606351016465</v>
      </c>
      <c r="BN51" s="11">
        <f>'Физ. лица в абс.вел.'!CA55*100/'Физ. лица в абс.вел.'!BO55-100</f>
        <v>14.831282604389074</v>
      </c>
      <c r="BO51" s="11">
        <f>'Физ. лица в абс.вел.'!CB55*100/'Физ. лица в абс.вел.'!BP55-100</f>
        <v>17.393741550433603</v>
      </c>
      <c r="BP51" s="11">
        <f>'Физ. лица в абс.вел.'!CC55*100/'Физ. лица в абс.вел.'!BQ55-100</f>
        <v>18.499978235319716</v>
      </c>
      <c r="BQ51" s="11">
        <f>'Физ. лица в абс.вел.'!CD55*100/'Физ. лица в абс.вел.'!BR55-100</f>
        <v>21.947839643170326</v>
      </c>
      <c r="BR51" s="11">
        <f>'Физ. лица в абс.вел.'!CE55*100/'Физ. лица в абс.вел.'!BS55-100</f>
        <v>24.62854088722608</v>
      </c>
      <c r="BS51" s="11">
        <f>'Физ. лица в абс.вел.'!CF55*100/'Физ. лица в абс.вел.'!BT55-100</f>
        <v>26.570135362893396</v>
      </c>
      <c r="BT51" s="11">
        <f>'Физ. лица в абс.вел.'!CG55*100/'Физ. лица в абс.вел.'!BU55-100</f>
        <v>26.469265915958303</v>
      </c>
      <c r="BU51" s="11">
        <f>'Физ. лица в абс.вел.'!CH55*100/'Физ. лица в абс.вел.'!BV55-100</f>
        <v>24.453532211211609</v>
      </c>
      <c r="BV51" s="11">
        <f>'Физ. лица в абс.вел.'!CI55*100/'Физ. лица в абс.вел.'!BW55-100</f>
        <v>24.418354928770853</v>
      </c>
      <c r="BW51" s="11">
        <f>'Физ. лица в абс.вел.'!CJ55*100/'Физ. лица в абс.вел.'!BX55-100</f>
        <v>24.050786954405325</v>
      </c>
      <c r="BX51" s="11">
        <f>'Физ. лица в абс.вел.'!CK55*100/'Физ. лица в абс.вел.'!BY55-100</f>
        <v>23.637250801617171</v>
      </c>
      <c r="BY51" s="11">
        <f>'Физ. лица в абс.вел.'!CL55*100/'Физ. лица в абс.вел.'!BZ55-100</f>
        <v>23.252468513607411</v>
      </c>
      <c r="BZ51" s="11">
        <f>'Физ. лица в абс.вел.'!CM55*100/'Физ. лица в абс.вел.'!CA55-100</f>
        <v>22.867028311832698</v>
      </c>
      <c r="CA51" s="11">
        <f>'Физ. лица в абс.вел.'!CN55*100/'Физ. лица в абс.вел.'!CB55-100</f>
        <v>22.992153998839015</v>
      </c>
      <c r="CB51" s="11">
        <f>'Физ. лица в абс.вел.'!CO55*100/'Физ. лица в абс.вел.'!CC55-100</f>
        <v>20.582779267531137</v>
      </c>
      <c r="CC51" s="11">
        <f>'Физ. лица в абс.вел.'!CP55*100/'Физ. лица в абс.вел.'!CD55-100</f>
        <v>17.713641448127703</v>
      </c>
      <c r="CD51" s="11">
        <f>'Физ. лица в абс.вел.'!CQ55*100/'Физ. лица в абс.вел.'!CE55-100</f>
        <v>14.191611630500049</v>
      </c>
      <c r="CE51" s="11">
        <f>'Физ. лица в абс.вел.'!CR55*100/'Физ. лица в абс.вел.'!CF55-100</f>
        <v>12.052259118127381</v>
      </c>
      <c r="CF51" s="11">
        <f>'Физ. лица в абс.вел.'!CS55*100/'Физ. лица в абс.вел.'!CG55-100</f>
        <v>6.1607652179664143</v>
      </c>
      <c r="CG51" s="11">
        <f>'Физ. лица в абс.вел.'!CT55*100/'Физ. лица в абс.вел.'!CH55-100</f>
        <v>4.6789772962414276</v>
      </c>
      <c r="CH51" s="11">
        <f>'Физ. лица в абс.вел.'!CU55*100/'Физ. лица в абс.вел.'!CI55-100</f>
        <v>4.109814236396403E-2</v>
      </c>
      <c r="CI51" s="11">
        <f>'Физ. лица в абс.вел.'!CV55*100/'Физ. лица в абс.вел.'!CJ55-100</f>
        <v>-0.83385108400641172</v>
      </c>
      <c r="CJ51" s="11">
        <f>'Физ. лица в абс.вел.'!CW55*100/'Физ. лица в абс.вел.'!CK55-100</f>
        <v>-2.300276258668319</v>
      </c>
      <c r="CK51" s="11">
        <f>'Физ. лица в абс.вел.'!CX55*100/'Физ. лица в абс.вел.'!CL55-100</f>
        <v>-3.7253469685902161</v>
      </c>
      <c r="CL51" s="11">
        <f>'Физ. лица в абс.вел.'!CY55*100/'Физ. лица в абс.вел.'!CM55-100</f>
        <v>-4.9728152764885323</v>
      </c>
      <c r="CM51" s="11">
        <f>'Физ. лица в абс.вел.'!CZ55*100/'Физ. лица в абс.вел.'!CN55-100</f>
        <v>-7.0537365924956106</v>
      </c>
      <c r="CN51" s="11">
        <f>'Физ. лица в абс.вел.'!DA55*100/'Физ. лица в абс.вел.'!CO55-100</f>
        <v>-7.2792353680362538</v>
      </c>
      <c r="CO51" s="11">
        <f>'Физ. лица в абс.вел.'!DB55*100/'Физ. лица в абс.вел.'!CP55-100</f>
        <v>-6.9308797465967729</v>
      </c>
      <c r="CP51" s="11">
        <f>'Физ. лица в абс.вел.'!DC55*100/'Физ. лица в абс.вел.'!CQ55-100</f>
        <v>-6.7134358851099591</v>
      </c>
      <c r="CQ51" s="11">
        <f>'Физ. лица в абс.вел.'!DD55*100/'Физ. лица в абс.вел.'!CR55-100</f>
        <v>-5.9889682800681641</v>
      </c>
      <c r="CR51" s="11">
        <f>'Физ. лица в абс.вел.'!DE55*100/'Физ. лица в абс.вел.'!CS55-100</f>
        <v>-1.1284080024296941</v>
      </c>
      <c r="CS51" s="11">
        <f>'Физ. лица в абс.вел.'!DF55*100/'Физ. лица в абс.вел.'!CT55-100</f>
        <v>0.99074879418043338</v>
      </c>
    </row>
    <row r="52" spans="1:97" ht="31.5" x14ac:dyDescent="0.25">
      <c r="A52" s="8" t="s">
        <v>52</v>
      </c>
      <c r="B52" s="11">
        <f>'Физ. лица в абс.вел.'!O56*100/'Физ. лица в абс.вел.'!C56-100</f>
        <v>15.738838942946359</v>
      </c>
      <c r="C52" s="11">
        <f>'Физ. лица в абс.вел.'!P56*100/'Физ. лица в абс.вел.'!D56-100</f>
        <v>21.316884339952964</v>
      </c>
      <c r="D52" s="11">
        <f>'Физ. лица в абс.вел.'!Q56*100/'Физ. лица в абс.вел.'!E56-100</f>
        <v>21.862947290697548</v>
      </c>
      <c r="E52" s="11">
        <f>'Физ. лица в абс.вел.'!R56*100/'Физ. лица в абс.вел.'!F56-100</f>
        <v>23.15955720438339</v>
      </c>
      <c r="F52" s="11">
        <f>'Физ. лица в абс.вел.'!S56*100/'Физ. лица в абс.вел.'!G56-100</f>
        <v>24.728430147740895</v>
      </c>
      <c r="G52" s="11">
        <f>'Физ. лица в абс.вел.'!T56*100/'Физ. лица в абс.вел.'!H56-100</f>
        <v>25.227257806510707</v>
      </c>
      <c r="H52" s="11">
        <f>'Физ. лица в абс.вел.'!U56*100/'Физ. лица в абс.вел.'!I56-100</f>
        <v>26.533340680402191</v>
      </c>
      <c r="I52" s="11">
        <f>'Физ. лица в абс.вел.'!V56*100/'Физ. лица в абс.вел.'!J56-100</f>
        <v>27.31627739072259</v>
      </c>
      <c r="J52" s="11">
        <f>'Физ. лица в абс.вел.'!W56*100/'Физ. лица в абс.вел.'!K56-100</f>
        <v>28.083548076700851</v>
      </c>
      <c r="K52" s="11">
        <f>'Физ. лица в абс.вел.'!X56*100/'Физ. лица в абс.вел.'!L56-100</f>
        <v>27.82720587956139</v>
      </c>
      <c r="L52" s="11">
        <f>'Физ. лица в абс.вел.'!Y56*100/'Физ. лица в абс.вел.'!M56-100</f>
        <v>28.170591295112871</v>
      </c>
      <c r="M52" s="11">
        <f>'Физ. лица в абс.вел.'!Z56*100/'Физ. лица в абс.вел.'!N56-100</f>
        <v>26.402164713559699</v>
      </c>
      <c r="N52" s="11">
        <f>'Физ. лица в абс.вел.'!AA56*100/'Физ. лица в абс.вел.'!O56-100</f>
        <v>26.57609362906409</v>
      </c>
      <c r="O52" s="11">
        <f>'Физ. лица в абс.вел.'!AB56*100/'Физ. лица в абс.вел.'!P56-100</f>
        <v>26.745361858496352</v>
      </c>
      <c r="P52" s="11">
        <f>'Физ. лица в абс.вел.'!AC56*100/'Физ. лица в абс.вел.'!Q56-100</f>
        <v>26.797704300390521</v>
      </c>
      <c r="Q52" s="11">
        <f>'Физ. лица в абс.вел.'!AD56*100/'Физ. лица в абс.вел.'!R56-100</f>
        <v>26.735992530570698</v>
      </c>
      <c r="R52" s="11">
        <f>'Физ. лица в абс.вел.'!AE56*100/'Физ. лица в абс.вел.'!S56-100</f>
        <v>25.819715174247435</v>
      </c>
      <c r="S52" s="11">
        <f>'Физ. лица в абс.вел.'!AF56*100/'Физ. лица в абс.вел.'!T56-100</f>
        <v>24.965164208536109</v>
      </c>
      <c r="T52" s="11">
        <f>'Физ. лица в абс.вел.'!AG56*100/'Физ. лица в абс.вел.'!U56-100</f>
        <v>23.274392262501721</v>
      </c>
      <c r="U52" s="11">
        <f>'Физ. лица в абс.вел.'!AH56*100/'Физ. лица в абс.вел.'!V56-100</f>
        <v>22.189057838197613</v>
      </c>
      <c r="V52" s="11">
        <f>'Физ. лица в абс.вел.'!AI56*100/'Физ. лица в абс.вел.'!W56-100</f>
        <v>21.434232752674134</v>
      </c>
      <c r="W52" s="11">
        <f>'Физ. лица в абс.вел.'!AJ56*100/'Физ. лица в абс.вел.'!X56-100</f>
        <v>20.759941059547032</v>
      </c>
      <c r="X52" s="11">
        <f>'Физ. лица в абс.вел.'!AK56*100/'Физ. лица в абс.вел.'!Y56-100</f>
        <v>19.446390120976446</v>
      </c>
      <c r="Y52" s="11">
        <f>'Физ. лица в абс.вел.'!AL56*100/'Физ. лица в абс.вел.'!Z56-100</f>
        <v>19.755753362252904</v>
      </c>
      <c r="Z52" s="11">
        <f>'Физ. лица в абс.вел.'!AM56*100/'Физ. лица в абс.вел.'!AA56-100</f>
        <v>19.415036149451439</v>
      </c>
      <c r="AA52" s="11">
        <f>'Физ. лица в абс.вел.'!AN56*100/'Физ. лица в абс.вел.'!AB56-100</f>
        <v>19.434200782424625</v>
      </c>
      <c r="AB52" s="11">
        <f>'Физ. лица в абс.вел.'!AO56*100/'Физ. лица в абс.вел.'!AC56-100</f>
        <v>19.293360105917813</v>
      </c>
      <c r="AC52" s="11">
        <f>'Физ. лица в абс.вел.'!AP56*100/'Физ. лица в абс.вел.'!AD56-100</f>
        <v>15.908239678037305</v>
      </c>
      <c r="AD52" s="11">
        <f>'Физ. лица в абс.вел.'!AQ56*100/'Физ. лица в абс.вел.'!AE56-100</f>
        <v>14.445896516044868</v>
      </c>
      <c r="AE52" s="11">
        <f>'Физ. лица в абс.вел.'!AR56*100/'Физ. лица в абс.вел.'!AF56-100</f>
        <v>14.099014672186783</v>
      </c>
      <c r="AF52" s="11">
        <f>'Физ. лица в абс.вел.'!AS56*100/'Физ. лица в абс.вел.'!AG56-100</f>
        <v>14.916548368868618</v>
      </c>
      <c r="AG52" s="11">
        <f>'Физ. лица в абс.вел.'!AT56*100/'Физ. лица в абс.вел.'!AH56-100</f>
        <v>15.303084676827794</v>
      </c>
      <c r="AH52" s="11">
        <f>'Физ. лица в абс.вел.'!AU56*100/'Физ. лица в абс.вел.'!AI56-100</f>
        <v>15.637623771156939</v>
      </c>
      <c r="AI52" s="11">
        <f>'Физ. лица в абс.вел.'!AV56*100/'Физ. лица в абс.вел.'!AJ56-100</f>
        <v>17.243469247931415</v>
      </c>
      <c r="AJ52" s="11">
        <f>'Физ. лица в абс.вел.'!AW56*100/'Физ. лица в абс.вел.'!AK56-100</f>
        <v>16.142707821619553</v>
      </c>
      <c r="AK52" s="11">
        <f>'Физ. лица в абс.вел.'!AX56*100/'Физ. лица в абс.вел.'!AL56-100</f>
        <v>16.137269290827945</v>
      </c>
      <c r="AL52" s="11">
        <f>'Физ. лица в абс.вел.'!AY56*100/'Физ. лица в абс.вел.'!AM56-100</f>
        <v>16.25548814307065</v>
      </c>
      <c r="AM52" s="11">
        <f>'Физ. лица в абс.вел.'!AZ56*100/'Физ. лица в абс.вел.'!AN56-100</f>
        <v>16.676478693288573</v>
      </c>
      <c r="AN52" s="11">
        <f>'Физ. лица в абс.вел.'!BA56*100/'Физ. лица в абс.вел.'!AO56-100</f>
        <v>17.743818034384759</v>
      </c>
      <c r="AO52" s="11">
        <f>'Физ. лица в абс.вел.'!BB56*100/'Физ. лица в абс.вел.'!AP56-100</f>
        <v>21.968538456313823</v>
      </c>
      <c r="AP52" s="11">
        <f>'Физ. лица в абс.вел.'!BC56*100/'Физ. лица в абс.вел.'!AQ56-100</f>
        <v>24.646306436700073</v>
      </c>
      <c r="AQ52" s="11">
        <f>'Физ. лица в абс.вел.'!BD56*100/'Физ. лица в абс.вел.'!AR56-100</f>
        <v>27.096036662747792</v>
      </c>
      <c r="AR52" s="11">
        <f>'Физ. лица в абс.вел.'!BE56*100/'Физ. лица в абс.вел.'!AS56-100</f>
        <v>27.462620932277929</v>
      </c>
      <c r="AS52" s="11">
        <f>'Физ. лица в абс.вел.'!BF56*100/'Физ. лица в абс.вел.'!AT56-100</f>
        <v>27.39207967693882</v>
      </c>
      <c r="AT52" s="11">
        <f>'Физ. лица в абс.вел.'!BG56*100/'Физ. лица в абс.вел.'!AU56-100</f>
        <v>27.085789882373248</v>
      </c>
      <c r="AU52" s="11">
        <f>'Физ. лица в абс.вел.'!BH56*100/'Физ. лица в абс.вел.'!AV56-100</f>
        <v>26.601961386605936</v>
      </c>
      <c r="AV52" s="11">
        <f>'Физ. лица в абс.вел.'!BI56*100/'Физ. лица в абс.вел.'!AW56-100</f>
        <v>27.436019266422576</v>
      </c>
      <c r="AW52" s="11">
        <f>'Физ. лица в абс.вел.'!BJ56*100/'Физ. лица в абс.вел.'!AX56-100</f>
        <v>27.068489527367703</v>
      </c>
      <c r="AX52" s="11">
        <f>'Физ. лица в абс.вел.'!BK56*100/'Физ. лица в абс.вел.'!AY56-100</f>
        <v>27.464173206839419</v>
      </c>
      <c r="AY52" s="11">
        <f>'Физ. лица в абс.вел.'!BL56*100/'Физ. лица в абс.вел.'!AZ56-100</f>
        <v>27.85850398561422</v>
      </c>
      <c r="AZ52" s="11">
        <f>'Физ. лица в абс.вел.'!BM56*100/'Физ. лица в абс.вел.'!BA56-100</f>
        <v>24.737699757742917</v>
      </c>
      <c r="BA52" s="11">
        <f>'Физ. лица в абс.вел.'!BN56*100/'Физ. лица в абс.вел.'!BB56-100</f>
        <v>20.005231184610196</v>
      </c>
      <c r="BB52" s="11">
        <f>'Физ. лица в абс.вел.'!BO56*100/'Физ. лица в абс.вел.'!BC56-100</f>
        <v>16.53401885852162</v>
      </c>
      <c r="BC52" s="11">
        <f>'Физ. лица в абс.вел.'!BP56*100/'Физ. лица в абс.вел.'!BD56-100</f>
        <v>13.72445018164855</v>
      </c>
      <c r="BD52" s="11">
        <f>'Физ. лица в абс.вел.'!BQ56*100/'Физ. лица в абс.вел.'!BE56-100</f>
        <v>12.876095786221711</v>
      </c>
      <c r="BE52" s="11">
        <f>'Физ. лица в абс.вел.'!BR56*100/'Физ. лица в абс.вел.'!BF56-100</f>
        <v>11.892151032807362</v>
      </c>
      <c r="BF52" s="11">
        <f>'Физ. лица в абс.вел.'!BS56*100/'Физ. лица в абс.вел.'!BG56-100</f>
        <v>12.003741504295945</v>
      </c>
      <c r="BG52" s="11">
        <f>'Физ. лица в абс.вел.'!BT56*100/'Физ. лица в абс.вел.'!BH56-100</f>
        <v>11.207832671043789</v>
      </c>
      <c r="BH52" s="11">
        <f>'Физ. лица в абс.вел.'!BU56*100/'Физ. лица в абс.вел.'!BI56-100</f>
        <v>11.233751992162937</v>
      </c>
      <c r="BI52" s="11">
        <f>'Физ. лица в абс.вел.'!BV56*100/'Физ. лица в абс.вел.'!BJ56-100</f>
        <v>12.071525112571109</v>
      </c>
      <c r="BJ52" s="11">
        <f>'Физ. лица в абс.вел.'!BW56*100/'Физ. лица в абс.вел.'!BK56-100</f>
        <v>11.409938642418879</v>
      </c>
      <c r="BK52" s="11">
        <f>'Физ. лица в абс.вел.'!BX56*100/'Физ. лица в абс.вел.'!BL56-100</f>
        <v>10.334993044884982</v>
      </c>
      <c r="BL52" s="11">
        <f>'Физ. лица в абс.вел.'!BY56*100/'Физ. лица в абс.вел.'!BM56-100</f>
        <v>12.375131229844982</v>
      </c>
      <c r="BM52" s="11">
        <f>'Физ. лица в абс.вел.'!BZ56*100/'Физ. лица в абс.вел.'!BN56-100</f>
        <v>15.805222800783525</v>
      </c>
      <c r="BN52" s="11">
        <f>'Физ. лица в абс.вел.'!CA56*100/'Физ. лица в абс.вел.'!BO56-100</f>
        <v>19.242570512386237</v>
      </c>
      <c r="BO52" s="11">
        <f>'Физ. лица в абс.вел.'!CB56*100/'Физ. лица в абс.вел.'!BP56-100</f>
        <v>21.619043605304569</v>
      </c>
      <c r="BP52" s="11">
        <f>'Физ. лица в абс.вел.'!CC56*100/'Физ. лица в абс.вел.'!BQ56-100</f>
        <v>23.319305840558954</v>
      </c>
      <c r="BQ52" s="11">
        <f>'Физ. лица в абс.вел.'!CD56*100/'Физ. лица в абс.вел.'!BR56-100</f>
        <v>26.364439097876527</v>
      </c>
      <c r="BR52" s="11">
        <f>'Физ. лица в абс.вел.'!CE56*100/'Физ. лица в абс.вел.'!BS56-100</f>
        <v>28.745824353448285</v>
      </c>
      <c r="BS52" s="11">
        <f>'Физ. лица в абс.вел.'!CF56*100/'Физ. лица в абс.вел.'!BT56-100</f>
        <v>30.975953044847927</v>
      </c>
      <c r="BT52" s="11">
        <f>'Физ. лица в абс.вел.'!CG56*100/'Физ. лица в абс.вел.'!BU56-100</f>
        <v>32.035948215011018</v>
      </c>
      <c r="BU52" s="11">
        <f>'Физ. лица в абс.вел.'!CH56*100/'Физ. лица в абс.вел.'!BV56-100</f>
        <v>30.981795293140408</v>
      </c>
      <c r="BV52" s="11">
        <f>'Физ. лица в абс.вел.'!CI56*100/'Физ. лица в абс.вел.'!BW56-100</f>
        <v>31.317383543797376</v>
      </c>
      <c r="BW52" s="11">
        <f>'Физ. лица в абс.вел.'!CJ56*100/'Физ. лица в абс.вел.'!BX56-100</f>
        <v>31.795305631162535</v>
      </c>
      <c r="BX52" s="11">
        <f>'Физ. лица в абс.вел.'!CK56*100/'Физ. лица в абс.вел.'!BY56-100</f>
        <v>31.606895165592647</v>
      </c>
      <c r="BY52" s="11">
        <f>'Физ. лица в абс.вел.'!CL56*100/'Физ. лица в абс.вел.'!BZ56-100</f>
        <v>30.726853257240009</v>
      </c>
      <c r="BZ52" s="11">
        <f>'Физ. лица в абс.вел.'!CM56*100/'Физ. лица в абс.вел.'!CA56-100</f>
        <v>29.384625035656512</v>
      </c>
      <c r="CA52" s="11">
        <f>'Физ. лица в абс.вел.'!CN56*100/'Физ. лица в абс.вел.'!CB56-100</f>
        <v>29.713664605600115</v>
      </c>
      <c r="CB52" s="11">
        <f>'Физ. лица в абс.вел.'!CO56*100/'Физ. лица в абс.вел.'!CC56-100</f>
        <v>27.251629068163993</v>
      </c>
      <c r="CC52" s="11">
        <f>'Физ. лица в абс.вел.'!CP56*100/'Физ. лица в абс.вел.'!CD56-100</f>
        <v>24.041896287344713</v>
      </c>
      <c r="CD52" s="11">
        <f>'Физ. лица в абс.вел.'!CQ56*100/'Физ. лица в абс.вел.'!CE56-100</f>
        <v>20.194620473337253</v>
      </c>
      <c r="CE52" s="11">
        <f>'Физ. лица в абс.вел.'!CR56*100/'Физ. лица в абс.вел.'!CF56-100</f>
        <v>16.926364671456042</v>
      </c>
      <c r="CF52" s="11">
        <f>'Физ. лица в абс.вел.'!CS56*100/'Физ. лица в абс.вел.'!CG56-100</f>
        <v>12.464384486270475</v>
      </c>
      <c r="CG52" s="11">
        <f>'Физ. лица в абс.вел.'!CT56*100/'Физ. лица в абс.вел.'!CH56-100</f>
        <v>9.9764252669144327</v>
      </c>
      <c r="CH52" s="11">
        <f>'Физ. лица в абс.вел.'!CU56*100/'Физ. лица в абс.вел.'!CI56-100</f>
        <v>8.339737349098769</v>
      </c>
      <c r="CI52" s="11">
        <f>'Физ. лица в абс.вел.'!CV56*100/'Физ. лица в абс.вел.'!CJ56-100</f>
        <v>6.4511379351161935</v>
      </c>
      <c r="CJ52" s="11">
        <f>'Физ. лица в абс.вел.'!CW56*100/'Физ. лица в абс.вел.'!CK56-100</f>
        <v>4.2929192944747712</v>
      </c>
      <c r="CK52" s="11">
        <f>'Физ. лица в абс.вел.'!CX56*100/'Физ. лица в абс.вел.'!CL56-100</f>
        <v>2.9909873760102386</v>
      </c>
      <c r="CL52" s="11">
        <f>'Физ. лица в абс.вел.'!CY56*100/'Физ. лица в абс.вел.'!CM56-100</f>
        <v>1.9599717507922207</v>
      </c>
      <c r="CM52" s="11">
        <f>'Физ. лица в абс.вел.'!CZ56*100/'Физ. лица в абс.вел.'!CN56-100</f>
        <v>-0.58540981358429178</v>
      </c>
      <c r="CN52" s="11">
        <f>'Физ. лица в абс.вел.'!DA56*100/'Физ. лица в абс.вел.'!CO56-100</f>
        <v>-0.94695427067877347</v>
      </c>
      <c r="CO52" s="11">
        <f>'Физ. лица в абс.вел.'!DB56*100/'Физ. лица в абс.вел.'!CP56-100</f>
        <v>-0.91571352850215249</v>
      </c>
      <c r="CP52" s="11">
        <f>'Физ. лица в абс.вел.'!DC56*100/'Физ. лица в абс.вел.'!CQ56-100</f>
        <v>-0.73309303108986512</v>
      </c>
      <c r="CQ52" s="11">
        <f>'Физ. лица в абс.вел.'!DD56*100/'Физ. лица в абс.вел.'!CR56-100</f>
        <v>0.51303522969314486</v>
      </c>
      <c r="CR52" s="11">
        <f>'Физ. лица в абс.вел.'!DE56*100/'Физ. лица в абс.вел.'!CS56-100</f>
        <v>3.4228277034204382</v>
      </c>
      <c r="CS52" s="11">
        <f>'Физ. лица в абс.вел.'!DF56*100/'Физ. лица в абс.вел.'!CT56-100</f>
        <v>5.7568740799638931</v>
      </c>
    </row>
    <row r="53" spans="1:97" x14ac:dyDescent="0.25">
      <c r="A53" s="8" t="s">
        <v>53</v>
      </c>
      <c r="B53" s="11">
        <f>'Физ. лица в абс.вел.'!O57*100/'Физ. лица в абс.вел.'!C57-100</f>
        <v>14.221024023096561</v>
      </c>
      <c r="C53" s="11">
        <f>'Физ. лица в абс.вел.'!P57*100/'Физ. лица в абс.вел.'!D57-100</f>
        <v>15.355760669661223</v>
      </c>
      <c r="D53" s="11">
        <f>'Физ. лица в абс.вел.'!Q57*100/'Физ. лица в абс.вел.'!E57-100</f>
        <v>15.708999264473533</v>
      </c>
      <c r="E53" s="11">
        <f>'Физ. лица в абс.вел.'!R57*100/'Физ. лица в абс.вел.'!F57-100</f>
        <v>16.738287152726514</v>
      </c>
      <c r="F53" s="11">
        <f>'Физ. лица в абс.вел.'!S57*100/'Физ. лица в абс.вел.'!G57-100</f>
        <v>17.837848183061851</v>
      </c>
      <c r="G53" s="11">
        <f>'Физ. лица в абс.вел.'!T57*100/'Физ. лица в абс.вел.'!H57-100</f>
        <v>18.435761990051091</v>
      </c>
      <c r="H53" s="11">
        <f>'Физ. лица в абс.вел.'!U57*100/'Физ. лица в абс.вел.'!I57-100</f>
        <v>19.129431901659174</v>
      </c>
      <c r="I53" s="11">
        <f>'Физ. лица в абс.вел.'!V57*100/'Физ. лица в абс.вел.'!J57-100</f>
        <v>19.934285061910984</v>
      </c>
      <c r="J53" s="11">
        <f>'Физ. лица в абс.вел.'!W57*100/'Физ. лица в абс.вел.'!K57-100</f>
        <v>20.725866743402648</v>
      </c>
      <c r="K53" s="11">
        <f>'Физ. лица в абс.вел.'!X57*100/'Физ. лица в абс.вел.'!L57-100</f>
        <v>21.167561596737087</v>
      </c>
      <c r="L53" s="11">
        <f>'Физ. лица в абс.вел.'!Y57*100/'Физ. лица в абс.вел.'!M57-100</f>
        <v>21.739969485359737</v>
      </c>
      <c r="M53" s="11">
        <f>'Физ. лица в абс.вел.'!Z57*100/'Физ. лица в абс.вел.'!N57-100</f>
        <v>21.358175613971255</v>
      </c>
      <c r="N53" s="11">
        <f>'Физ. лица в абс.вел.'!AA57*100/'Физ. лица в абс.вел.'!O57-100</f>
        <v>21.413021939527297</v>
      </c>
      <c r="O53" s="11">
        <f>'Физ. лица в абс.вел.'!AB57*100/'Физ. лица в абс.вел.'!P57-100</f>
        <v>21.408712226149831</v>
      </c>
      <c r="P53" s="11">
        <f>'Физ. лица в абс.вел.'!AC57*100/'Физ. лица в абс.вел.'!Q57-100</f>
        <v>21.599629080443009</v>
      </c>
      <c r="Q53" s="11">
        <f>'Физ. лица в абс.вел.'!AD57*100/'Физ. лица в абс.вел.'!R57-100</f>
        <v>21.759029864020036</v>
      </c>
      <c r="R53" s="11">
        <f>'Физ. лица в абс.вел.'!AE57*100/'Физ. лица в абс.вел.'!S57-100</f>
        <v>21.523923921006315</v>
      </c>
      <c r="S53" s="11">
        <f>'Физ. лица в абс.вел.'!AF57*100/'Физ. лица в абс.вел.'!T57-100</f>
        <v>20.987373154736716</v>
      </c>
      <c r="T53" s="11">
        <f>'Физ. лица в абс.вел.'!AG57*100/'Физ. лица в абс.вел.'!U57-100</f>
        <v>19.911155029354248</v>
      </c>
      <c r="U53" s="11">
        <f>'Физ. лица в абс.вел.'!AH57*100/'Физ. лица в абс.вел.'!V57-100</f>
        <v>19.093489549688229</v>
      </c>
      <c r="V53" s="11">
        <f>'Физ. лица в абс.вел.'!AI57*100/'Физ. лица в абс.вел.'!W57-100</f>
        <v>18.816793692579608</v>
      </c>
      <c r="W53" s="11">
        <f>'Физ. лица в абс.вел.'!AJ57*100/'Физ. лица в абс.вел.'!X57-100</f>
        <v>17.582678182428637</v>
      </c>
      <c r="X53" s="11">
        <f>'Физ. лица в абс.вел.'!AK57*100/'Физ. лица в абс.вел.'!Y57-100</f>
        <v>16.597562481638604</v>
      </c>
      <c r="Y53" s="11">
        <f>'Физ. лица в абс.вел.'!AL57*100/'Физ. лица в абс.вел.'!Z57-100</f>
        <v>16.428853011188139</v>
      </c>
      <c r="Z53" s="11">
        <f>'Физ. лица в абс.вел.'!AM57*100/'Физ. лица в абс.вел.'!AA57-100</f>
        <v>16.207810454385793</v>
      </c>
      <c r="AA53" s="11">
        <f>'Физ. лица в абс.вел.'!AN57*100/'Физ. лица в абс.вел.'!AB57-100</f>
        <v>16.177932562925434</v>
      </c>
      <c r="AB53" s="11">
        <f>'Физ. лица в абс.вел.'!AO57*100/'Физ. лица в абс.вел.'!AC57-100</f>
        <v>16.047505701431902</v>
      </c>
      <c r="AC53" s="11">
        <f>'Физ. лица в абс.вел.'!AP57*100/'Физ. лица в абс.вел.'!AD57-100</f>
        <v>13.285281099454679</v>
      </c>
      <c r="AD53" s="11">
        <f>'Физ. лица в абс.вел.'!AQ57*100/'Физ. лица в абс.вел.'!AE57-100</f>
        <v>11.778552378888307</v>
      </c>
      <c r="AE53" s="11">
        <f>'Физ. лица в абс.вел.'!AR57*100/'Физ. лица в абс.вел.'!AF57-100</f>
        <v>11.67894066838781</v>
      </c>
      <c r="AF53" s="11">
        <f>'Физ. лица в абс.вел.'!AS57*100/'Физ. лица в абс.вел.'!AG57-100</f>
        <v>12.369821595912086</v>
      </c>
      <c r="AG53" s="11">
        <f>'Физ. лица в абс.вел.'!AT57*100/'Физ. лица в абс.вел.'!AH57-100</f>
        <v>12.830149284894034</v>
      </c>
      <c r="AH53" s="11">
        <f>'Физ. лица в абс.вел.'!AU57*100/'Физ. лица в абс.вел.'!AI57-100</f>
        <v>12.927197606496648</v>
      </c>
      <c r="AI53" s="11">
        <f>'Физ. лица в абс.вел.'!AV57*100/'Физ. лица в абс.вел.'!AJ57-100</f>
        <v>14.48729849664916</v>
      </c>
      <c r="AJ53" s="11">
        <f>'Физ. лица в абс.вел.'!AW57*100/'Физ. лица в абс.вел.'!AK57-100</f>
        <v>14.207188870000891</v>
      </c>
      <c r="AK53" s="11">
        <f>'Физ. лица в абс.вел.'!AX57*100/'Физ. лица в абс.вел.'!AL57-100</f>
        <v>13.724030289492987</v>
      </c>
      <c r="AL53" s="11">
        <f>'Физ. лица в абс.вел.'!AY57*100/'Физ. лица в абс.вел.'!AM57-100</f>
        <v>14.063770855773669</v>
      </c>
      <c r="AM53" s="11">
        <f>'Физ. лица в абс.вел.'!AZ57*100/'Физ. лица в абс.вел.'!AN57-100</f>
        <v>14.669653465886171</v>
      </c>
      <c r="AN53" s="11">
        <f>'Физ. лица в абс.вел.'!BA57*100/'Физ. лица в абс.вел.'!AO57-100</f>
        <v>15.320017182130584</v>
      </c>
      <c r="AO53" s="11">
        <f>'Физ. лица в абс.вел.'!BB57*100/'Физ. лица в абс.вел.'!AP57-100</f>
        <v>18.433052891750265</v>
      </c>
      <c r="AP53" s="11">
        <f>'Физ. лица в абс.вел.'!BC57*100/'Физ. лица в абс.вел.'!AQ57-100</f>
        <v>20.574992459821615</v>
      </c>
      <c r="AQ53" s="11">
        <f>'Физ. лица в абс.вел.'!BD57*100/'Физ. лица в абс.вел.'!AR57-100</f>
        <v>22.26388763123272</v>
      </c>
      <c r="AR53" s="11">
        <f>'Физ. лица в абс.вел.'!BE57*100/'Физ. лица в абс.вел.'!AS57-100</f>
        <v>22.728536287298269</v>
      </c>
      <c r="AS53" s="11">
        <f>'Физ. лица в абс.вел.'!BF57*100/'Физ. лица в абс.вел.'!AT57-100</f>
        <v>22.458158565671525</v>
      </c>
      <c r="AT53" s="11">
        <f>'Физ. лица в абс.вел.'!BG57*100/'Физ. лица в абс.вел.'!AU57-100</f>
        <v>21.903622848318776</v>
      </c>
      <c r="AU53" s="11">
        <f>'Физ. лица в абс.вел.'!BH57*100/'Физ. лица в абс.вел.'!AV57-100</f>
        <v>21.47161919640871</v>
      </c>
      <c r="AV53" s="11">
        <f>'Физ. лица в абс.вел.'!BI57*100/'Физ. лица в абс.вел.'!AW57-100</f>
        <v>21.569337883557992</v>
      </c>
      <c r="AW53" s="11">
        <f>'Физ. лица в абс.вел.'!BJ57*100/'Физ. лица в абс.вел.'!AX57-100</f>
        <v>21.925208898113979</v>
      </c>
      <c r="AX53" s="11">
        <f>'Физ. лица в абс.вел.'!BK57*100/'Физ. лица в абс.вел.'!AY57-100</f>
        <v>22.303967623039682</v>
      </c>
      <c r="AY53" s="11">
        <f>'Физ. лица в абс.вел.'!BL57*100/'Физ. лица в абс.вел.'!AZ57-100</f>
        <v>22.709362181482874</v>
      </c>
      <c r="AZ53" s="11">
        <f>'Физ. лица в абс.вел.'!BM57*100/'Физ. лица в абс.вел.'!BA57-100</f>
        <v>21.296072113683351</v>
      </c>
      <c r="BA53" s="11">
        <f>'Физ. лица в абс.вел.'!BN57*100/'Физ. лица в абс.вел.'!BB57-100</f>
        <v>18.003280780096603</v>
      </c>
      <c r="BB53" s="11">
        <f>'Физ. лица в абс.вел.'!BO57*100/'Физ. лица в абс.вел.'!BC57-100</f>
        <v>15.077677622233935</v>
      </c>
      <c r="BC53" s="11">
        <f>'Физ. лица в абс.вел.'!BP57*100/'Физ. лица в абс.вел.'!BD57-100</f>
        <v>12.523471161512091</v>
      </c>
      <c r="BD53" s="11">
        <f>'Физ. лица в абс.вел.'!BQ57*100/'Физ. лица в абс.вел.'!BE57-100</f>
        <v>11.320424115251313</v>
      </c>
      <c r="BE53" s="11">
        <f>'Физ. лица в абс.вел.'!BR57*100/'Физ. лица в абс.вел.'!BF57-100</f>
        <v>10.319222616324211</v>
      </c>
      <c r="BF53" s="11">
        <f>'Физ. лица в абс.вел.'!BS57*100/'Физ. лица в абс.вел.'!BG57-100</f>
        <v>10.607170800163928</v>
      </c>
      <c r="BG53" s="11">
        <f>'Физ. лица в абс.вел.'!BT57*100/'Физ. лица в абс.вел.'!BH57-100</f>
        <v>10.346076671672833</v>
      </c>
      <c r="BH53" s="11">
        <f>'Физ. лица в абс.вел.'!BU57*100/'Физ. лица в абс.вел.'!BI57-100</f>
        <v>10.79777036714836</v>
      </c>
      <c r="BI53" s="11">
        <f>'Физ. лица в абс.вел.'!BV57*100/'Физ. лица в абс.вел.'!BJ57-100</f>
        <v>11.3742039926654</v>
      </c>
      <c r="BJ53" s="11">
        <f>'Физ. лица в абс.вел.'!BW57*100/'Физ. лица в абс.вел.'!BK57-100</f>
        <v>11.040859096782327</v>
      </c>
      <c r="BK53" s="11">
        <f>'Физ. лица в абс.вел.'!BX57*100/'Физ. лица в абс.вел.'!BL57-100</f>
        <v>10.295273989316996</v>
      </c>
      <c r="BL53" s="11">
        <f>'Физ. лица в абс.вел.'!BY57*100/'Физ. лица в абс.вел.'!BM57-100</f>
        <v>11.254078538251889</v>
      </c>
      <c r="BM53" s="11">
        <f>'Физ. лица в абс.вел.'!BZ57*100/'Физ. лица в абс.вел.'!BN57-100</f>
        <v>13.818202880642545</v>
      </c>
      <c r="BN53" s="11">
        <f>'Физ. лица в абс.вел.'!CA57*100/'Физ. лица в абс.вел.'!BO57-100</f>
        <v>16.668930904517737</v>
      </c>
      <c r="BO53" s="11">
        <f>'Физ. лица в абс.вел.'!CB57*100/'Физ. лица в абс.вел.'!BP57-100</f>
        <v>18.980343266881675</v>
      </c>
      <c r="BP53" s="11">
        <f>'Физ. лица в абс.вел.'!CC57*100/'Физ. лица в абс.вел.'!BQ57-100</f>
        <v>20.291229336384092</v>
      </c>
      <c r="BQ53" s="11">
        <f>'Физ. лица в абс.вел.'!CD57*100/'Физ. лица в абс.вел.'!BR57-100</f>
        <v>23.389861463592808</v>
      </c>
      <c r="BR53" s="11">
        <f>'Физ. лица в абс.вел.'!CE57*100/'Физ. лица в абс.вел.'!BS57-100</f>
        <v>25.481499779180041</v>
      </c>
      <c r="BS53" s="11">
        <f>'Физ. лица в абс.вел.'!CF57*100/'Физ. лица в абс.вел.'!BT57-100</f>
        <v>26.854826514014249</v>
      </c>
      <c r="BT53" s="11">
        <f>'Физ. лица в абс.вел.'!CG57*100/'Физ. лица в абс.вел.'!BU57-100</f>
        <v>27.384024834425048</v>
      </c>
      <c r="BU53" s="11">
        <f>'Физ. лица в абс.вел.'!CH57*100/'Физ. лица в абс.вел.'!BV57-100</f>
        <v>26.574335641608954</v>
      </c>
      <c r="BV53" s="11">
        <f>'Физ. лица в абс.вел.'!CI57*100/'Физ. лица в абс.вел.'!BW57-100</f>
        <v>26.574545454545458</v>
      </c>
      <c r="BW53" s="11">
        <f>'Физ. лица в абс.вел.'!CJ57*100/'Физ. лица в абс.вел.'!BX57-100</f>
        <v>26.421793458029256</v>
      </c>
      <c r="BX53" s="11">
        <f>'Физ. лица в абс.вел.'!CK57*100/'Физ. лица в абс.вел.'!BY57-100</f>
        <v>26.589908497453663</v>
      </c>
      <c r="BY53" s="11">
        <f>'Физ. лица в абс.вел.'!CL57*100/'Физ. лица в абс.вел.'!BZ57-100</f>
        <v>26.694373293073909</v>
      </c>
      <c r="BZ53" s="11">
        <f>'Физ. лица в абс.вел.'!CM57*100/'Физ. лица в абс.вел.'!CA57-100</f>
        <v>26.857036393821133</v>
      </c>
      <c r="CA53" s="11">
        <f>'Физ. лица в абс.вел.'!CN57*100/'Физ. лица в абс.вел.'!CB57-100</f>
        <v>27.774921413835074</v>
      </c>
      <c r="CB53" s="11">
        <f>'Физ. лица в абс.вел.'!CO57*100/'Физ. лица в абс.вел.'!CC57-100</f>
        <v>26.2608629047958</v>
      </c>
      <c r="CC53" s="11">
        <f>'Физ. лица в абс.вел.'!CP57*100/'Физ. лица в абс.вел.'!CD57-100</f>
        <v>23.58245038422163</v>
      </c>
      <c r="CD53" s="11">
        <f>'Физ. лица в абс.вел.'!CQ57*100/'Физ. лица в абс.вел.'!CE57-100</f>
        <v>20.622246613913006</v>
      </c>
      <c r="CE53" s="11">
        <f>'Физ. лица в абс.вел.'!CR57*100/'Физ. лица в абс.вел.'!CF57-100</f>
        <v>18.109471541760556</v>
      </c>
      <c r="CF53" s="11">
        <f>'Физ. лица в абс.вел.'!CS57*100/'Физ. лица в абс.вел.'!CG57-100</f>
        <v>14.302183565615408</v>
      </c>
      <c r="CG53" s="11">
        <f>'Физ. лица в абс.вел.'!CT57*100/'Физ. лица в абс.вел.'!CH57-100</f>
        <v>12.135704551418243</v>
      </c>
      <c r="CH53" s="11">
        <f>'Физ. лица в абс.вел.'!CU57*100/'Физ. лица в абс.вел.'!CI57-100</f>
        <v>10.503612850424062</v>
      </c>
      <c r="CI53" s="11">
        <f>'Физ. лица в абс.вел.'!CV57*100/'Физ. лица в абс.вел.'!CJ57-100</f>
        <v>9.2738227850914399</v>
      </c>
      <c r="CJ53" s="11">
        <f>'Физ. лица в абс.вел.'!CW57*100/'Физ. лица в абс.вел.'!CK57-100</f>
        <v>7.4463126851697865</v>
      </c>
      <c r="CK53" s="11">
        <f>'Физ. лица в абс.вел.'!CX57*100/'Физ. лица в абс.вел.'!CL57-100</f>
        <v>5.9865359176088191</v>
      </c>
      <c r="CL53" s="11">
        <f>'Физ. лица в абс.вел.'!CY57*100/'Физ. лица в абс.вел.'!CM57-100</f>
        <v>4.3829235925706342</v>
      </c>
      <c r="CM53" s="11">
        <f>'Физ. лица в абс.вел.'!CZ57*100/'Физ. лица в абс.вел.'!CN57-100</f>
        <v>1.9406101971170955</v>
      </c>
      <c r="CN53" s="11">
        <f>'Физ. лица в абс.вел.'!DA57*100/'Физ. лица в абс.вел.'!CO57-100</f>
        <v>1.3608949957282448</v>
      </c>
      <c r="CO53" s="11">
        <f>'Физ. лица в абс.вел.'!DB57*100/'Физ. лица в абс.вел.'!CP57-100</f>
        <v>1.3910791280740966</v>
      </c>
      <c r="CP53" s="11">
        <f>'Физ. лица в абс.вел.'!DC57*100/'Физ. лица в абс.вел.'!CQ57-100</f>
        <v>1.4735082552564336</v>
      </c>
      <c r="CQ53" s="11">
        <f>'Физ. лица в абс.вел.'!DD57*100/'Физ. лица в абс.вел.'!CR57-100</f>
        <v>2.5181680321411761</v>
      </c>
      <c r="CR53" s="11">
        <f>'Физ. лица в абс.вел.'!DE57*100/'Физ. лица в абс.вел.'!CS57-100</f>
        <v>5.0662079709204164</v>
      </c>
      <c r="CS53" s="11">
        <f>'Физ. лица в абс.вел.'!DF57*100/'Физ. лица в абс.вел.'!CT57-100</f>
        <v>7.5621244602795912</v>
      </c>
    </row>
    <row r="54" spans="1:97" ht="31.5" x14ac:dyDescent="0.25">
      <c r="A54" s="8" t="s">
        <v>54</v>
      </c>
      <c r="B54" s="11">
        <f>'Физ. лица в абс.вел.'!O58*100/'Физ. лица в абс.вел.'!C58-100</f>
        <v>17.317812892440628</v>
      </c>
      <c r="C54" s="11">
        <f>'Физ. лица в абс.вел.'!P58*100/'Физ. лица в абс.вел.'!D58-100</f>
        <v>19.109755770127975</v>
      </c>
      <c r="D54" s="11">
        <f>'Физ. лица в абс.вел.'!Q58*100/'Физ. лица в абс.вел.'!E58-100</f>
        <v>19.927844941499771</v>
      </c>
      <c r="E54" s="11">
        <f>'Физ. лица в абс.вел.'!R58*100/'Физ. лица в абс.вел.'!F58-100</f>
        <v>20.329098148341998</v>
      </c>
      <c r="F54" s="11">
        <f>'Физ. лица в абс.вел.'!S58*100/'Физ. лица в абс.вел.'!G58-100</f>
        <v>21.645630722700375</v>
      </c>
      <c r="G54" s="11">
        <f>'Физ. лица в абс.вел.'!T58*100/'Физ. лица в абс.вел.'!H58-100</f>
        <v>22.184540219592705</v>
      </c>
      <c r="H54" s="11">
        <f>'Физ. лица в абс.вел.'!U58*100/'Физ. лица в абс.вел.'!I58-100</f>
        <v>22.550232145416814</v>
      </c>
      <c r="I54" s="11">
        <f>'Физ. лица в абс.вел.'!V58*100/'Физ. лица в абс.вел.'!J58-100</f>
        <v>23.084296768045277</v>
      </c>
      <c r="J54" s="11">
        <f>'Физ. лица в абс.вел.'!W58*100/'Физ. лица в абс.вел.'!K58-100</f>
        <v>23.472760066237683</v>
      </c>
      <c r="K54" s="11">
        <f>'Физ. лица в абс.вел.'!X58*100/'Физ. лица в абс.вел.'!L58-100</f>
        <v>24.033376968306214</v>
      </c>
      <c r="L54" s="11">
        <f>'Физ. лица в абс.вел.'!Y58*100/'Физ. лица в абс.вел.'!M58-100</f>
        <v>24.439107568300713</v>
      </c>
      <c r="M54" s="11">
        <f>'Физ. лица в абс.вел.'!Z58*100/'Физ. лица в абс.вел.'!N58-100</f>
        <v>23.284113720605617</v>
      </c>
      <c r="N54" s="11">
        <f>'Физ. лица в абс.вел.'!AA58*100/'Физ. лица в абс.вел.'!O58-100</f>
        <v>22.232622992820112</v>
      </c>
      <c r="O54" s="11">
        <f>'Физ. лица в абс.вел.'!AB58*100/'Физ. лица в абс.вел.'!P58-100</f>
        <v>21.998117316340299</v>
      </c>
      <c r="P54" s="11">
        <f>'Физ. лица в абс.вел.'!AC58*100/'Физ. лица в абс.вел.'!Q58-100</f>
        <v>21.777126183362455</v>
      </c>
      <c r="Q54" s="11">
        <f>'Физ. лица в абс.вел.'!AD58*100/'Физ. лица в абс.вел.'!R58-100</f>
        <v>21.98228052473101</v>
      </c>
      <c r="R54" s="11">
        <f>'Физ. лица в абс.вел.'!AE58*100/'Физ. лица в абс.вел.'!S58-100</f>
        <v>21.562419186330331</v>
      </c>
      <c r="S54" s="11">
        <f>'Физ. лица в абс.вел.'!AF58*100/'Физ. лица в абс.вел.'!T58-100</f>
        <v>20.767827869457491</v>
      </c>
      <c r="T54" s="11">
        <f>'Физ. лица в абс.вел.'!AG58*100/'Физ. лица в абс.вел.'!U58-100</f>
        <v>19.913100473507967</v>
      </c>
      <c r="U54" s="11">
        <f>'Физ. лица в абс.вел.'!AH58*100/'Физ. лица в абс.вел.'!V58-100</f>
        <v>18.941881147927546</v>
      </c>
      <c r="V54" s="11">
        <f>'Физ. лица в абс.вел.'!AI58*100/'Физ. лица в абс.вел.'!W58-100</f>
        <v>18.336371587063255</v>
      </c>
      <c r="W54" s="11">
        <f>'Физ. лица в абс.вел.'!AJ58*100/'Физ. лица в абс.вел.'!X58-100</f>
        <v>16.396625561698357</v>
      </c>
      <c r="X54" s="11">
        <f>'Физ. лица в абс.вел.'!AK58*100/'Физ. лица в абс.вел.'!Y58-100</f>
        <v>13.903417199924093</v>
      </c>
      <c r="Y54" s="11">
        <f>'Физ. лица в абс.вел.'!AL58*100/'Физ. лица в абс.вел.'!Z58-100</f>
        <v>13.448744352299698</v>
      </c>
      <c r="Z54" s="11">
        <f>'Физ. лица в абс.вел.'!AM58*100/'Физ. лица в абс.вел.'!AA58-100</f>
        <v>13.672652112130223</v>
      </c>
      <c r="AA54" s="11">
        <f>'Физ. лица в абс.вел.'!AN58*100/'Физ. лица в абс.вел.'!AB58-100</f>
        <v>13.516713803795952</v>
      </c>
      <c r="AB54" s="11">
        <f>'Физ. лица в абс.вел.'!AO58*100/'Физ. лица в абс.вел.'!AC58-100</f>
        <v>13.344176804473776</v>
      </c>
      <c r="AC54" s="11">
        <f>'Физ. лица в абс.вел.'!AP58*100/'Физ. лица в абс.вел.'!AD58-100</f>
        <v>10.456924646936827</v>
      </c>
      <c r="AD54" s="11">
        <f>'Физ. лица в абс.вел.'!AQ58*100/'Физ. лица в абс.вел.'!AE58-100</f>
        <v>9.1256111625489353</v>
      </c>
      <c r="AE54" s="11">
        <f>'Физ. лица в абс.вел.'!AR58*100/'Физ. лица в абс.вел.'!AF58-100</f>
        <v>8.9832157821509924</v>
      </c>
      <c r="AF54" s="11">
        <f>'Физ. лица в абс.вел.'!AS58*100/'Физ. лица в абс.вел.'!AG58-100</f>
        <v>9.4817765385381421</v>
      </c>
      <c r="AG54" s="11">
        <f>'Физ. лица в абс.вел.'!AT58*100/'Физ. лица в абс.вел.'!AH58-100</f>
        <v>9.9733082116501777</v>
      </c>
      <c r="AH54" s="11">
        <f>'Физ. лица в абс.вел.'!AU58*100/'Физ. лица в абс.вел.'!AI58-100</f>
        <v>10.674917810868308</v>
      </c>
      <c r="AI54" s="11">
        <f>'Физ. лица в абс.вел.'!AV58*100/'Физ. лица в абс.вел.'!AJ58-100</f>
        <v>12.679999691484198</v>
      </c>
      <c r="AJ54" s="11">
        <f>'Физ. лица в абс.вел.'!AW58*100/'Физ. лица в абс.вел.'!AK58-100</f>
        <v>13.578896276493296</v>
      </c>
      <c r="AK54" s="11">
        <f>'Физ. лица в абс.вел.'!AX58*100/'Физ. лица в абс.вел.'!AL58-100</f>
        <v>14.055596676103193</v>
      </c>
      <c r="AL54" s="11">
        <f>'Физ. лица в абс.вел.'!AY58*100/'Физ. лица в абс.вел.'!AM58-100</f>
        <v>13.829730814979811</v>
      </c>
      <c r="AM54" s="11">
        <f>'Физ. лица в абс.вел.'!AZ58*100/'Физ. лица в абс.вел.'!AN58-100</f>
        <v>14.256875914599831</v>
      </c>
      <c r="AN54" s="11">
        <f>'Физ. лица в абс.вел.'!BA58*100/'Физ. лица в абс.вел.'!AO58-100</f>
        <v>14.540384202856742</v>
      </c>
      <c r="AO54" s="11">
        <f>'Физ. лица в абс.вел.'!BB58*100/'Физ. лица в абс.вел.'!AP58-100</f>
        <v>17.707541687156336</v>
      </c>
      <c r="AP54" s="11">
        <f>'Физ. лица в абс.вел.'!BC58*100/'Физ. лица в абс.вел.'!AQ58-100</f>
        <v>19.69902204492341</v>
      </c>
      <c r="AQ54" s="11">
        <f>'Физ. лица в абс.вел.'!BD58*100/'Физ. лица в абс.вел.'!AR58-100</f>
        <v>21.057758296252018</v>
      </c>
      <c r="AR54" s="11">
        <f>'Физ. лица в абс.вел.'!BE58*100/'Физ. лица в абс.вел.'!AS58-100</f>
        <v>21.445567464908649</v>
      </c>
      <c r="AS54" s="11">
        <f>'Физ. лица в абс.вел.'!BF58*100/'Физ. лица в абс.вел.'!AT58-100</f>
        <v>21.170868907227089</v>
      </c>
      <c r="AT54" s="11">
        <f>'Физ. лица в абс.вел.'!BG58*100/'Физ. лица в абс.вел.'!AU58-100</f>
        <v>20.226454656648613</v>
      </c>
      <c r="AU54" s="11">
        <f>'Физ. лица в абс.вел.'!BH58*100/'Физ. лица в абс.вел.'!AV58-100</f>
        <v>19.649127610494688</v>
      </c>
      <c r="AV54" s="11">
        <f>'Физ. лица в абс.вел.'!BI58*100/'Физ. лица в абс.вел.'!AW58-100</f>
        <v>19.446893950699348</v>
      </c>
      <c r="AW54" s="11">
        <f>'Физ. лица в абс.вел.'!BJ58*100/'Физ. лица в абс.вел.'!AX58-100</f>
        <v>18.782907721230202</v>
      </c>
      <c r="AX54" s="11">
        <f>'Физ. лица в абс.вел.'!BK58*100/'Физ. лица в абс.вел.'!AY58-100</f>
        <v>18.935738294119602</v>
      </c>
      <c r="AY54" s="11">
        <f>'Физ. лица в абс.вел.'!BL58*100/'Физ. лица в абс.вел.'!AZ58-100</f>
        <v>19.017687664610875</v>
      </c>
      <c r="AZ54" s="11">
        <f>'Физ. лица в абс.вел.'!BM58*100/'Физ. лица в абс.вел.'!BA58-100</f>
        <v>17.241000736215341</v>
      </c>
      <c r="BA54" s="11">
        <f>'Физ. лица в абс.вел.'!BN58*100/'Физ. лица в абс.вел.'!BB58-100</f>
        <v>13.780858336498298</v>
      </c>
      <c r="BB54" s="11">
        <f>'Физ. лица в абс.вел.'!BO58*100/'Физ. лица в абс.вел.'!BC58-100</f>
        <v>11.066965118448053</v>
      </c>
      <c r="BC54" s="11">
        <f>'Физ. лица в абс.вел.'!BP58*100/'Физ. лица в абс.вел.'!BD58-100</f>
        <v>8.9333065120787012</v>
      </c>
      <c r="BD54" s="11">
        <f>'Физ. лица в абс.вел.'!BQ58*100/'Физ. лица в абс.вел.'!BE58-100</f>
        <v>7.858645048801975</v>
      </c>
      <c r="BE54" s="11">
        <f>'Физ. лица в абс.вел.'!BR58*100/'Физ. лица в абс.вел.'!BF58-100</f>
        <v>7.0124483772335537</v>
      </c>
      <c r="BF54" s="11">
        <f>'Физ. лица в абс.вел.'!BS58*100/'Физ. лица в абс.вел.'!BG58-100</f>
        <v>7.0854697873428876</v>
      </c>
      <c r="BG54" s="11">
        <f>'Физ. лица в абс.вел.'!BT58*100/'Физ. лица в абс.вел.'!BH58-100</f>
        <v>6.5377948386432365</v>
      </c>
      <c r="BH54" s="11">
        <f>'Физ. лица в абс.вел.'!BU58*100/'Физ. лица в абс.вел.'!BI58-100</f>
        <v>6.8748544786502492</v>
      </c>
      <c r="BI54" s="11">
        <f>'Физ. лица в абс.вел.'!BV58*100/'Физ. лица в абс.вел.'!BJ58-100</f>
        <v>7.8942921834341462</v>
      </c>
      <c r="BJ54" s="11">
        <f>'Физ. лица в абс.вел.'!BW58*100/'Физ. лица в абс.вел.'!BK58-100</f>
        <v>7.7651864909482669</v>
      </c>
      <c r="BK54" s="11">
        <f>'Физ. лица в абс.вел.'!BX58*100/'Физ. лица в абс.вел.'!BL58-100</f>
        <v>7.461039247715334</v>
      </c>
      <c r="BL54" s="11">
        <f>'Физ. лица в абс.вел.'!BY58*100/'Физ. лица в абс.вел.'!BM58-100</f>
        <v>9.483152751689687</v>
      </c>
      <c r="BM54" s="11">
        <f>'Физ. лица в абс.вел.'!BZ58*100/'Физ. лица в абс.вел.'!BN58-100</f>
        <v>12.935672124216282</v>
      </c>
      <c r="BN54" s="11">
        <f>'Физ. лица в абс.вел.'!CA58*100/'Физ. лица в абс.вел.'!BO58-100</f>
        <v>15.628481377603862</v>
      </c>
      <c r="BO54" s="11">
        <f>'Физ. лица в абс.вел.'!CB58*100/'Физ. лица в абс.вел.'!BP58-100</f>
        <v>18.00295460650014</v>
      </c>
      <c r="BP54" s="11">
        <f>'Физ. лица в абс.вел.'!CC58*100/'Физ. лица в абс.вел.'!BQ58-100</f>
        <v>19.813348887592696</v>
      </c>
      <c r="BQ54" s="11">
        <f>'Физ. лица в абс.вел.'!CD58*100/'Физ. лица в абс.вел.'!BR58-100</f>
        <v>23.387505230010348</v>
      </c>
      <c r="BR54" s="11">
        <f>'Физ. лица в абс.вел.'!CE58*100/'Физ. лица в абс.вел.'!BS58-100</f>
        <v>26.043691165133936</v>
      </c>
      <c r="BS54" s="11">
        <f>'Физ. лица в абс.вел.'!CF58*100/'Физ. лица в абс.вел.'!BT58-100</f>
        <v>27.678585811939186</v>
      </c>
      <c r="BT54" s="11">
        <f>'Физ. лица в абс.вел.'!CG58*100/'Физ. лица в абс.вел.'!BU58-100</f>
        <v>28.317667125405819</v>
      </c>
      <c r="BU54" s="11">
        <f>'Физ. лица в абс.вел.'!CH58*100/'Физ. лица в абс.вел.'!BV58-100</f>
        <v>26.517263340328455</v>
      </c>
      <c r="BV54" s="11">
        <f>'Физ. лица в абс.вел.'!CI58*100/'Физ. лица в абс.вел.'!BW58-100</f>
        <v>26.576171905427088</v>
      </c>
      <c r="BW54" s="11">
        <f>'Физ. лица в абс.вел.'!CJ58*100/'Физ. лица в абс.вел.'!BX58-100</f>
        <v>26.225812415266418</v>
      </c>
      <c r="BX54" s="11">
        <f>'Физ. лица в абс.вел.'!CK58*100/'Физ. лица в абс.вел.'!BY58-100</f>
        <v>25.915304464200361</v>
      </c>
      <c r="BY54" s="11">
        <f>'Физ. лица в абс.вел.'!CL58*100/'Физ. лица в абс.вел.'!BZ58-100</f>
        <v>24.981896819258836</v>
      </c>
      <c r="BZ54" s="11">
        <f>'Физ. лица в абс.вел.'!CM58*100/'Физ. лица в абс.вел.'!CA58-100</f>
        <v>24.825462608813538</v>
      </c>
      <c r="CA54" s="11">
        <f>'Физ. лица в абс.вел.'!CN58*100/'Физ. лица в абс.вел.'!CB58-100</f>
        <v>25.278362639655526</v>
      </c>
      <c r="CB54" s="11">
        <f>'Физ. лица в абс.вел.'!CO58*100/'Физ. лица в абс.вел.'!CC58-100</f>
        <v>22.513237080516689</v>
      </c>
      <c r="CC54" s="11">
        <f>'Физ. лица в абс.вел.'!CP58*100/'Физ. лица в абс.вел.'!CD58-100</f>
        <v>18.937561907141514</v>
      </c>
      <c r="CD54" s="11">
        <f>'Физ. лица в абс.вел.'!CQ58*100/'Физ. лица в абс.вел.'!CE58-100</f>
        <v>15.358673414450308</v>
      </c>
      <c r="CE54" s="11">
        <f>'Физ. лица в абс.вел.'!CR58*100/'Физ. лица в абс.вел.'!CF58-100</f>
        <v>12.759282001244884</v>
      </c>
      <c r="CF54" s="11">
        <f>'Физ. лица в абс.вел.'!CS58*100/'Физ. лица в абс.вел.'!CG58-100</f>
        <v>7.8177150192554592</v>
      </c>
      <c r="CG54" s="11">
        <f>'Физ. лица в абс.вел.'!CT58*100/'Физ. лица в абс.вел.'!CH58-100</f>
        <v>5.9090027603678834</v>
      </c>
      <c r="CH54" s="11">
        <f>'Физ. лица в абс.вел.'!CU58*100/'Физ. лица в абс.вел.'!CI58-100</f>
        <v>2.1706755720023523</v>
      </c>
      <c r="CI54" s="11">
        <f>'Физ. лица в абс.вел.'!CV58*100/'Физ. лица в абс.вел.'!CJ58-100</f>
        <v>0.97844969629409206</v>
      </c>
      <c r="CJ54" s="11">
        <f>'Физ. лица в абс.вел.'!CW58*100/'Физ. лица в абс.вел.'!CK58-100</f>
        <v>-0.90862595297841153</v>
      </c>
      <c r="CK54" s="11">
        <f>'Физ. лица в абс.вел.'!CX58*100/'Физ. лица в абс.вел.'!CL58-100</f>
        <v>-1.9766117366987572</v>
      </c>
      <c r="CL54" s="11">
        <f>'Физ. лица в абс.вел.'!CY58*100/'Физ. лица в абс.вел.'!CM58-100</f>
        <v>-3.1067946102349708</v>
      </c>
      <c r="CM54" s="11">
        <f>'Физ. лица в абс.вел.'!CZ58*100/'Физ. лица в абс.вел.'!CN58-100</f>
        <v>-5.4909115685398717</v>
      </c>
      <c r="CN54" s="11">
        <f>'Физ. лица в абс.вел.'!DA58*100/'Физ. лица в абс.вел.'!CO58-100</f>
        <v>-5.6358069777739104</v>
      </c>
      <c r="CO54" s="11">
        <f>'Физ. лица в абс.вел.'!DB58*100/'Физ. лица в абс.вел.'!CP58-100</f>
        <v>-5.457103199909966</v>
      </c>
      <c r="CP54" s="11">
        <f>'Физ. лица в абс.вел.'!DC58*100/'Физ. лица в абс.вел.'!CQ58-100</f>
        <v>-5.1195889991561927</v>
      </c>
      <c r="CQ54" s="11">
        <f>'Физ. лица в абс.вел.'!DD58*100/'Физ. лица в абс.вел.'!CR58-100</f>
        <v>-3.902875685353024</v>
      </c>
      <c r="CR54" s="11">
        <f>'Физ. лица в абс.вел.'!DE58*100/'Физ. лица в абс.вел.'!CS58-100</f>
        <v>0.16246173699633459</v>
      </c>
      <c r="CS54" s="11">
        <f>'Физ. лица в абс.вел.'!DF58*100/'Физ. лица в абс.вел.'!CT58-100</f>
        <v>2.7555711391616029</v>
      </c>
    </row>
    <row r="55" spans="1:97" x14ac:dyDescent="0.25">
      <c r="A55" s="8" t="s">
        <v>55</v>
      </c>
      <c r="B55" s="11">
        <f>'Физ. лица в абс.вел.'!O59*100/'Физ. лица в абс.вел.'!C59-100</f>
        <v>12.680770488827733</v>
      </c>
      <c r="C55" s="11">
        <f>'Физ. лица в абс.вел.'!P59*100/'Физ. лица в абс.вел.'!D59-100</f>
        <v>13.593430522839199</v>
      </c>
      <c r="D55" s="11">
        <f>'Физ. лица в абс.вел.'!Q59*100/'Физ. лица в абс.вел.'!E59-100</f>
        <v>13.93818611920598</v>
      </c>
      <c r="E55" s="11">
        <f>'Физ. лица в абс.вел.'!R59*100/'Физ. лица в абс.вел.'!F59-100</f>
        <v>14.695115403031437</v>
      </c>
      <c r="F55" s="11">
        <f>'Физ. лица в абс.вел.'!S59*100/'Физ. лица в абс.вел.'!G59-100</f>
        <v>15.663781568005234</v>
      </c>
      <c r="G55" s="11">
        <f>'Физ. лица в абс.вел.'!T59*100/'Физ. лица в абс.вел.'!H59-100</f>
        <v>16.622287313305378</v>
      </c>
      <c r="H55" s="11">
        <f>'Физ. лица в абс.вел.'!U59*100/'Физ. лица в абс.вел.'!I59-100</f>
        <v>17.41800055462798</v>
      </c>
      <c r="I55" s="11">
        <f>'Физ. лица в абс.вел.'!V59*100/'Физ. лица в абс.вел.'!J59-100</f>
        <v>17.897274784558874</v>
      </c>
      <c r="J55" s="11">
        <f>'Физ. лица в абс.вел.'!W59*100/'Физ. лица в абс.вел.'!K59-100</f>
        <v>18.861492699581106</v>
      </c>
      <c r="K55" s="11">
        <f>'Физ. лица в абс.вел.'!X59*100/'Физ. лица в абс.вел.'!L59-100</f>
        <v>18.837453418928149</v>
      </c>
      <c r="L55" s="11">
        <f>'Физ. лица в абс.вел.'!Y59*100/'Физ. лица в абс.вел.'!M59-100</f>
        <v>19.325707575289428</v>
      </c>
      <c r="M55" s="11">
        <f>'Физ. лица в абс.вел.'!Z59*100/'Физ. лица в абс.вел.'!N59-100</f>
        <v>18.450454969657372</v>
      </c>
      <c r="N55" s="11">
        <f>'Физ. лица в абс.вел.'!AA59*100/'Физ. лица в абс.вел.'!O59-100</f>
        <v>18.888350367841056</v>
      </c>
      <c r="O55" s="11">
        <f>'Физ. лица в абс.вел.'!AB59*100/'Физ. лица в абс.вел.'!P59-100</f>
        <v>19.136127914758404</v>
      </c>
      <c r="P55" s="11">
        <f>'Физ. лица в абс.вел.'!AC59*100/'Физ. лица в абс.вел.'!Q59-100</f>
        <v>19.559262982164938</v>
      </c>
      <c r="Q55" s="11">
        <f>'Физ. лица в абс.вел.'!AD59*100/'Физ. лица в абс.вел.'!R59-100</f>
        <v>19.913513127919856</v>
      </c>
      <c r="R55" s="11">
        <f>'Физ. лица в абс.вел.'!AE59*100/'Физ. лица в абс.вел.'!S59-100</f>
        <v>19.617059237845339</v>
      </c>
      <c r="S55" s="11">
        <f>'Физ. лица в абс.вел.'!AF59*100/'Физ. лица в абс.вел.'!T59-100</f>
        <v>18.744448815714435</v>
      </c>
      <c r="T55" s="11">
        <f>'Физ. лица в абс.вел.'!AG59*100/'Физ. лица в абс.вел.'!U59-100</f>
        <v>17.779471359812732</v>
      </c>
      <c r="U55" s="11">
        <f>'Физ. лица в абс.вел.'!AH59*100/'Физ. лица в абс.вел.'!V59-100</f>
        <v>17.360535093447211</v>
      </c>
      <c r="V55" s="11">
        <f>'Физ. лица в абс.вел.'!AI59*100/'Физ. лица в абс.вел.'!W59-100</f>
        <v>16.982389153716113</v>
      </c>
      <c r="W55" s="11">
        <f>'Физ. лица в абс.вел.'!AJ59*100/'Физ. лица в абс.вел.'!X59-100</f>
        <v>16.061461899548902</v>
      </c>
      <c r="X55" s="11">
        <f>'Физ. лица в абс.вел.'!AK59*100/'Физ. лица в абс.вел.'!Y59-100</f>
        <v>15.179666005571335</v>
      </c>
      <c r="Y55" s="11">
        <f>'Физ. лица в абс.вел.'!AL59*100/'Физ. лица в абс.вел.'!Z59-100</f>
        <v>15.457281072957528</v>
      </c>
      <c r="Z55" s="11">
        <f>'Физ. лица в абс.вел.'!AM59*100/'Физ. лица в абс.вел.'!AA59-100</f>
        <v>15.227274364719705</v>
      </c>
      <c r="AA55" s="11">
        <f>'Физ. лица в абс.вел.'!AN59*100/'Физ. лица в абс.вел.'!AB59-100</f>
        <v>15.310876762372288</v>
      </c>
      <c r="AB55" s="11">
        <f>'Физ. лица в абс.вел.'!AO59*100/'Физ. лица в абс.вел.'!AC59-100</f>
        <v>15.166340852218283</v>
      </c>
      <c r="AC55" s="11">
        <f>'Физ. лица в абс.вел.'!AP59*100/'Физ. лица в абс.вел.'!AD59-100</f>
        <v>12.017516077059724</v>
      </c>
      <c r="AD55" s="11">
        <f>'Физ. лица в абс.вел.'!AQ59*100/'Физ. лица в абс.вел.'!AE59-100</f>
        <v>10.71303686553027</v>
      </c>
      <c r="AE55" s="11">
        <f>'Физ. лица в абс.вел.'!AR59*100/'Физ. лица в абс.вел.'!AF59-100</f>
        <v>10.577582151737118</v>
      </c>
      <c r="AF55" s="11">
        <f>'Физ. лица в абс.вел.'!AS59*100/'Физ. лица в абс.вел.'!AG59-100</f>
        <v>11.165471840033021</v>
      </c>
      <c r="AG55" s="11">
        <f>'Физ. лица в абс.вел.'!AT59*100/'Физ. лица в абс.вел.'!AH59-100</f>
        <v>11.406565193471479</v>
      </c>
      <c r="AH55" s="11">
        <f>'Физ. лица в абс.вел.'!AU59*100/'Физ. лица в абс.вел.'!AI59-100</f>
        <v>11.716920893934017</v>
      </c>
      <c r="AI55" s="11">
        <f>'Физ. лица в абс.вел.'!AV59*100/'Физ. лица в абс.вел.'!AJ59-100</f>
        <v>13.106110686802438</v>
      </c>
      <c r="AJ55" s="11">
        <f>'Физ. лица в абс.вел.'!AW59*100/'Физ. лица в абс.вел.'!AK59-100</f>
        <v>12.300600261424634</v>
      </c>
      <c r="AK55" s="11">
        <f>'Физ. лица в абс.вел.'!AX59*100/'Физ. лица в абс.вел.'!AL59-100</f>
        <v>12.059669189583687</v>
      </c>
      <c r="AL55" s="11">
        <f>'Физ. лица в абс.вел.'!AY59*100/'Физ. лица в абс.вел.'!AM59-100</f>
        <v>11.910999674861813</v>
      </c>
      <c r="AM55" s="11">
        <f>'Физ. лица в абс.вел.'!AZ59*100/'Физ. лица в абс.вел.'!AN59-100</f>
        <v>12.099151973417563</v>
      </c>
      <c r="AN55" s="11">
        <f>'Физ. лица в абс.вел.'!BA59*100/'Физ. лица в абс.вел.'!AO59-100</f>
        <v>12.528189187541898</v>
      </c>
      <c r="AO55" s="11">
        <f>'Физ. лица в абс.вел.'!BB59*100/'Физ. лица в абс.вел.'!AP59-100</f>
        <v>15.637523664347356</v>
      </c>
      <c r="AP55" s="11">
        <f>'Физ. лица в абс.вел.'!BC59*100/'Физ. лица в абс.вел.'!AQ59-100</f>
        <v>17.482897032623654</v>
      </c>
      <c r="AQ55" s="11">
        <f>'Физ. лица в абс.вел.'!BD59*100/'Физ. лица в абс.вел.'!AR59-100</f>
        <v>18.915773577108553</v>
      </c>
      <c r="AR55" s="11">
        <f>'Физ. лица в абс.вел.'!BE59*100/'Физ. лица в абс.вел.'!AS59-100</f>
        <v>19.1670908056645</v>
      </c>
      <c r="AS55" s="11">
        <f>'Физ. лица в абс.вел.'!BF59*100/'Физ. лица в абс.вел.'!AT59-100</f>
        <v>18.940329218106996</v>
      </c>
      <c r="AT55" s="11">
        <f>'Физ. лица в абс.вел.'!BG59*100/'Физ. лица в абс.вел.'!AU59-100</f>
        <v>18.292665325339257</v>
      </c>
      <c r="AU55" s="11">
        <f>'Физ. лица в абс.вел.'!BH59*100/'Физ. лица в абс.вел.'!AV59-100</f>
        <v>17.709861288830751</v>
      </c>
      <c r="AV55" s="11">
        <f>'Физ. лица в абс.вел.'!BI59*100/'Физ. лица в абс.вел.'!AW59-100</f>
        <v>18.531953543691927</v>
      </c>
      <c r="AW55" s="11">
        <f>'Физ. лица в абс.вел.'!BJ59*100/'Физ. лица в абс.вел.'!AX59-100</f>
        <v>18.279612151972643</v>
      </c>
      <c r="AX55" s="11">
        <f>'Физ. лица в абс.вел.'!BK59*100/'Физ. лица в абс.вел.'!AY59-100</f>
        <v>18.588233979489502</v>
      </c>
      <c r="AY55" s="11">
        <f>'Физ. лица в абс.вел.'!BL59*100/'Физ. лица в абс.вел.'!AZ59-100</f>
        <v>18.795400852266454</v>
      </c>
      <c r="AZ55" s="11">
        <f>'Физ. лица в абс.вел.'!BM59*100/'Физ. лица в абс.вел.'!BA59-100</f>
        <v>16.563033175355457</v>
      </c>
      <c r="BA55" s="11">
        <f>'Физ. лица в абс.вел.'!BN59*100/'Физ. лица в абс.вел.'!BB59-100</f>
        <v>13.23398872074543</v>
      </c>
      <c r="BB55" s="11">
        <f>'Физ. лица в абс.вел.'!BO59*100/'Физ. лица в абс.вел.'!BC59-100</f>
        <v>10.577693558532815</v>
      </c>
      <c r="BC55" s="11">
        <f>'Физ. лица в абс.вел.'!BP59*100/'Физ. лица в абс.вел.'!BD59-100</f>
        <v>8.3321195953525375</v>
      </c>
      <c r="BD55" s="11">
        <f>'Физ. лица в абс.вел.'!BQ59*100/'Физ. лица в абс.вел.'!BE59-100</f>
        <v>7.3494460216566608</v>
      </c>
      <c r="BE55" s="11">
        <f>'Физ. лица в абс.вел.'!BR59*100/'Физ. лица в абс.вел.'!BF59-100</f>
        <v>6.7381714384568738</v>
      </c>
      <c r="BF55" s="11">
        <f>'Физ. лица в абс.вел.'!BS59*100/'Физ. лица в абс.вел.'!BG59-100</f>
        <v>6.8954325720546734</v>
      </c>
      <c r="BG55" s="11">
        <f>'Физ. лица в абс.вел.'!BT59*100/'Физ. лица в абс.вел.'!BH59-100</f>
        <v>6.7446171052282722</v>
      </c>
      <c r="BH55" s="11">
        <f>'Физ. лица в абс.вел.'!BU59*100/'Физ. лица в абс.вел.'!BI59-100</f>
        <v>6.8478229781392059</v>
      </c>
      <c r="BI55" s="11">
        <f>'Физ. лица в абс.вел.'!BV59*100/'Физ. лица в абс.вел.'!BJ59-100</f>
        <v>7.8098818525744207</v>
      </c>
      <c r="BJ55" s="11">
        <f>'Физ. лица в абс.вел.'!BW59*100/'Физ. лица в абс.вел.'!BK59-100</f>
        <v>7.6277614710884762</v>
      </c>
      <c r="BK55" s="11">
        <f>'Физ. лица в абс.вел.'!BX59*100/'Физ. лица в абс.вел.'!BL59-100</f>
        <v>7.2685622948267934</v>
      </c>
      <c r="BL55" s="11">
        <f>'Физ. лица в абс.вел.'!BY59*100/'Физ. лица в абс.вел.'!BM59-100</f>
        <v>9.2012481151648728</v>
      </c>
      <c r="BM55" s="11">
        <f>'Физ. лица в абс.вел.'!BZ59*100/'Физ. лица в абс.вел.'!BN59-100</f>
        <v>12.402214706344864</v>
      </c>
      <c r="BN55" s="11">
        <f>'Физ. лица в абс.вел.'!CA59*100/'Физ. лица в абс.вел.'!BO59-100</f>
        <v>15.400103386497918</v>
      </c>
      <c r="BO55" s="11">
        <f>'Физ. лица в абс.вел.'!CB59*100/'Физ. лица в абс.вел.'!BP59-100</f>
        <v>17.879238892256595</v>
      </c>
      <c r="BP55" s="11">
        <f>'Физ. лица в абс.вел.'!CC59*100/'Физ. лица в абс.вел.'!BQ59-100</f>
        <v>19.061605540122116</v>
      </c>
      <c r="BQ55" s="11">
        <f>'Физ. лица в абс.вел.'!CD59*100/'Физ. лица в абс.вел.'!BR59-100</f>
        <v>21.699699004399164</v>
      </c>
      <c r="BR55" s="11">
        <f>'Физ. лица в абс.вел.'!CE59*100/'Физ. лица в абс.вел.'!BS59-100</f>
        <v>23.839059468097247</v>
      </c>
      <c r="BS55" s="11">
        <f>'Физ. лица в абс.вел.'!CF59*100/'Физ. лица в абс.вел.'!BT59-100</f>
        <v>25.094781432548814</v>
      </c>
      <c r="BT55" s="11">
        <f>'Физ. лица в абс.вел.'!CG59*100/'Физ. лица в абс.вел.'!BU59-100</f>
        <v>25.265505972629626</v>
      </c>
      <c r="BU55" s="11">
        <f>'Физ. лица в абс.вел.'!CH59*100/'Физ. лица в абс.вел.'!BV59-100</f>
        <v>23.737902977254521</v>
      </c>
      <c r="BV55" s="11">
        <f>'Физ. лица в абс.вел.'!CI59*100/'Физ. лица в абс.вел.'!BW59-100</f>
        <v>23.976650426149419</v>
      </c>
      <c r="BW55" s="11">
        <f>'Физ. лица в абс.вел.'!CJ59*100/'Физ. лица в абс.вел.'!BX59-100</f>
        <v>23.843929696890939</v>
      </c>
      <c r="BX55" s="11">
        <f>'Физ. лица в абс.вел.'!CK59*100/'Физ. лица в абс.вел.'!BY59-100</f>
        <v>23.726415495774575</v>
      </c>
      <c r="BY55" s="11">
        <f>'Физ. лица в абс.вел.'!CL59*100/'Физ. лица в абс.вел.'!BZ59-100</f>
        <v>23.085516452217774</v>
      </c>
      <c r="BZ55" s="11">
        <f>'Физ. лица в абс.вел.'!CM59*100/'Физ. лица в абс.вел.'!CA59-100</f>
        <v>22.534854038486714</v>
      </c>
      <c r="CA55" s="11">
        <f>'Физ. лица в абс.вел.'!CN59*100/'Физ. лица в абс.вел.'!CB59-100</f>
        <v>22.9079041623813</v>
      </c>
      <c r="CB55" s="11">
        <f>'Физ. лица в абс.вел.'!CO59*100/'Физ. лица в абс.вел.'!CC59-100</f>
        <v>21.29872427417294</v>
      </c>
      <c r="CC55" s="11">
        <f>'Физ. лица в абс.вел.'!CP59*100/'Физ. лица в абс.вел.'!CD59-100</f>
        <v>18.684945997210917</v>
      </c>
      <c r="CD55" s="11">
        <f>'Физ. лица в абс.вел.'!CQ59*100/'Физ. лица в абс.вел.'!CE59-100</f>
        <v>14.924688051290659</v>
      </c>
      <c r="CE55" s="11">
        <f>'Физ. лица в абс.вел.'!CR59*100/'Физ. лица в абс.вел.'!CF59-100</f>
        <v>12.619224687542868</v>
      </c>
      <c r="CF55" s="11">
        <f>'Физ. лица в абс.вел.'!CS59*100/'Физ. лица в абс.вел.'!CG59-100</f>
        <v>8.278204071166158</v>
      </c>
      <c r="CG55" s="11">
        <f>'Физ. лица в абс.вел.'!CT59*100/'Физ. лица в абс.вел.'!CH59-100</f>
        <v>6.4858238802146388</v>
      </c>
      <c r="CH55" s="11">
        <f>'Физ. лица в абс.вел.'!CU59*100/'Физ. лица в абс.вел.'!CI59-100</f>
        <v>4.9072519495009885</v>
      </c>
      <c r="CI55" s="11">
        <f>'Физ. лица в абс.вел.'!CV59*100/'Физ. лица в абс.вел.'!CJ59-100</f>
        <v>3.531267597751679</v>
      </c>
      <c r="CJ55" s="11">
        <f>'Физ. лица в абс.вел.'!CW59*100/'Физ. лица в абс.вел.'!CK59-100</f>
        <v>1.7940635806640728</v>
      </c>
      <c r="CK55" s="11">
        <f>'Физ. лица в абс.вел.'!CX59*100/'Физ. лица в абс.вел.'!CL59-100</f>
        <v>0.58290737778200707</v>
      </c>
      <c r="CL55" s="11">
        <f>'Физ. лица в абс.вел.'!CY59*100/'Физ. лица в абс.вел.'!CM59-100</f>
        <v>-0.56103814591999424</v>
      </c>
      <c r="CM55" s="11">
        <f>'Физ. лица в абс.вел.'!CZ59*100/'Физ. лица в абс.вел.'!CN59-100</f>
        <v>-2.9042062883497977</v>
      </c>
      <c r="CN55" s="11">
        <f>'Физ. лица в абс.вел.'!DA59*100/'Физ. лица в абс.вел.'!CO59-100</f>
        <v>-3.2509403111088773</v>
      </c>
      <c r="CO55" s="11">
        <f>'Физ. лица в абс.вел.'!DB59*100/'Физ. лица в абс.вел.'!CP59-100</f>
        <v>-3.0947384957192128</v>
      </c>
      <c r="CP55" s="11">
        <f>'Физ. лица в абс.вел.'!DC59*100/'Физ. лица в абс.вел.'!CQ59-100</f>
        <v>-2.2220261773386341</v>
      </c>
      <c r="CQ55" s="11">
        <f>'Физ. лица в абс.вел.'!DD59*100/'Физ. лица в абс.вел.'!CR59-100</f>
        <v>-1.0581722246620444</v>
      </c>
      <c r="CR55" s="11">
        <f>'Физ. лица в абс.вел.'!DE59*100/'Физ. лица в абс.вел.'!CS59-100</f>
        <v>2.2940698565569022</v>
      </c>
      <c r="CS55" s="11">
        <f>'Физ. лица в абс.вел.'!DF59*100/'Физ. лица в абс.вел.'!CT59-100</f>
        <v>4.7377979606600888</v>
      </c>
    </row>
    <row r="56" spans="1:97" x14ac:dyDescent="0.25">
      <c r="A56" s="8" t="s">
        <v>56</v>
      </c>
      <c r="B56" s="11">
        <f>'Физ. лица в абс.вел.'!O60*100/'Физ. лица в абс.вел.'!C60-100</f>
        <v>16.719713619446978</v>
      </c>
      <c r="C56" s="11">
        <f>'Физ. лица в абс.вел.'!P60*100/'Физ. лица в абс.вел.'!D60-100</f>
        <v>17.425276027134345</v>
      </c>
      <c r="D56" s="11">
        <f>'Физ. лица в абс.вел.'!Q60*100/'Физ. лица в абс.вел.'!E60-100</f>
        <v>17.644614217574997</v>
      </c>
      <c r="E56" s="11">
        <f>'Физ. лица в абс.вел.'!R60*100/'Физ. лица в абс.вел.'!F60-100</f>
        <v>18.323948612829284</v>
      </c>
      <c r="F56" s="11">
        <f>'Физ. лица в абс.вел.'!S60*100/'Физ. лица в абс.вел.'!G60-100</f>
        <v>20.198744533244366</v>
      </c>
      <c r="G56" s="11">
        <f>'Физ. лица в абс.вел.'!T60*100/'Физ. лица в абс.вел.'!H60-100</f>
        <v>20.603960253246797</v>
      </c>
      <c r="H56" s="11">
        <f>'Физ. лица в абс.вел.'!U60*100/'Физ. лица в абс.вел.'!I60-100</f>
        <v>21.150457170023444</v>
      </c>
      <c r="I56" s="11">
        <f>'Физ. лица в абс.вел.'!V60*100/'Физ. лица в абс.вел.'!J60-100</f>
        <v>21.387729389820905</v>
      </c>
      <c r="J56" s="11">
        <f>'Физ. лица в абс.вел.'!W60*100/'Физ. лица в абс.вел.'!K60-100</f>
        <v>22.11954904008067</v>
      </c>
      <c r="K56" s="11">
        <f>'Физ. лица в абс.вел.'!X60*100/'Физ. лица в абс.вел.'!L60-100</f>
        <v>22.670029028353952</v>
      </c>
      <c r="L56" s="11">
        <f>'Физ. лица в абс.вел.'!Y60*100/'Физ. лица в абс.вел.'!M60-100</f>
        <v>23.224303795821285</v>
      </c>
      <c r="M56" s="11">
        <f>'Физ. лица в абс.вел.'!Z60*100/'Физ. лица в абс.вел.'!N60-100</f>
        <v>21.68868799017028</v>
      </c>
      <c r="N56" s="11">
        <f>'Физ. лица в абс.вел.'!AA60*100/'Физ. лица в абс.вел.'!O60-100</f>
        <v>21.172672977345087</v>
      </c>
      <c r="O56" s="11">
        <f>'Физ. лица в абс.вел.'!AB60*100/'Физ. лица в абс.вел.'!P60-100</f>
        <v>21.300821019124356</v>
      </c>
      <c r="P56" s="11">
        <f>'Физ. лица в абс.вел.'!AC60*100/'Физ. лица в абс.вел.'!Q60-100</f>
        <v>21.627440335703582</v>
      </c>
      <c r="Q56" s="11">
        <f>'Физ. лица в абс.вел.'!AD60*100/'Физ. лица в абс.вел.'!R60-100</f>
        <v>21.521057675066331</v>
      </c>
      <c r="R56" s="11">
        <f>'Физ. лица в абс.вел.'!AE60*100/'Физ. лица в абс.вел.'!S60-100</f>
        <v>21.011158479363246</v>
      </c>
      <c r="S56" s="11">
        <f>'Физ. лица в абс.вел.'!AF60*100/'Физ. лица в абс.вел.'!T60-100</f>
        <v>20.186508037767922</v>
      </c>
      <c r="T56" s="11">
        <f>'Физ. лица в абс.вел.'!AG60*100/'Физ. лица в абс.вел.'!U60-100</f>
        <v>18.256259908906458</v>
      </c>
      <c r="U56" s="11">
        <f>'Физ. лица в абс.вел.'!AH60*100/'Физ. лица в абс.вел.'!V60-100</f>
        <v>17.803563773651405</v>
      </c>
      <c r="V56" s="11">
        <f>'Физ. лица в абс.вел.'!AI60*100/'Физ. лица в абс.вел.'!W60-100</f>
        <v>17.238554424295444</v>
      </c>
      <c r="W56" s="11">
        <f>'Физ. лица в абс.вел.'!AJ60*100/'Физ. лица в абс.вел.'!X60-100</f>
        <v>15.276690545050911</v>
      </c>
      <c r="X56" s="11">
        <f>'Физ. лица в абс.вел.'!AK60*100/'Физ. лица в абс.вел.'!Y60-100</f>
        <v>13.886508436988422</v>
      </c>
      <c r="Y56" s="11">
        <f>'Физ. лица в абс.вел.'!AL60*100/'Физ. лица в абс.вел.'!Z60-100</f>
        <v>14.350927031077063</v>
      </c>
      <c r="Z56" s="11">
        <f>'Физ. лица в абс.вел.'!AM60*100/'Физ. лица в абс.вел.'!AA60-100</f>
        <v>14.412980089801607</v>
      </c>
      <c r="AA56" s="11">
        <f>'Физ. лица в абс.вел.'!AN60*100/'Физ. лица в абс.вел.'!AB60-100</f>
        <v>14.388323546864342</v>
      </c>
      <c r="AB56" s="11">
        <f>'Физ. лица в абс.вел.'!AO60*100/'Физ. лица в абс.вел.'!AC60-100</f>
        <v>13.757612667478682</v>
      </c>
      <c r="AC56" s="11">
        <f>'Физ. лица в абс.вел.'!AP60*100/'Физ. лица в абс.вел.'!AD60-100</f>
        <v>11.286822500170871</v>
      </c>
      <c r="AD56" s="11">
        <f>'Физ. лица в абс.вел.'!AQ60*100/'Физ. лица в абс.вел.'!AE60-100</f>
        <v>9.9682892158099747</v>
      </c>
      <c r="AE56" s="11">
        <f>'Физ. лица в абс.вел.'!AR60*100/'Физ. лица в абс.вел.'!AF60-100</f>
        <v>9.9497102511157038</v>
      </c>
      <c r="AF56" s="11">
        <f>'Физ. лица в абс.вел.'!AS60*100/'Физ. лица в абс.вел.'!AG60-100</f>
        <v>11.261792452830193</v>
      </c>
      <c r="AG56" s="11">
        <f>'Физ. лица в абс.вел.'!AT60*100/'Физ. лица в абс.вел.'!AH60-100</f>
        <v>11.32820789057017</v>
      </c>
      <c r="AH56" s="11">
        <f>'Физ. лица в абс.вел.'!AU60*100/'Физ. лица в абс.вел.'!AI60-100</f>
        <v>11.539388873708063</v>
      </c>
      <c r="AI56" s="11">
        <f>'Физ. лица в абс.вел.'!AV60*100/'Физ. лица в абс.вел.'!AJ60-100</f>
        <v>13.601257548902453</v>
      </c>
      <c r="AJ56" s="11">
        <f>'Физ. лица в абс.вел.'!AW60*100/'Физ. лица в абс.вел.'!AK60-100</f>
        <v>12.476483055892928</v>
      </c>
      <c r="AK56" s="11">
        <f>'Физ. лица в абс.вел.'!AX60*100/'Физ. лица в абс.вел.'!AL60-100</f>
        <v>12.464185636472408</v>
      </c>
      <c r="AL56" s="11">
        <f>'Физ. лица в абс.вел.'!AY60*100/'Физ. лица в абс.вел.'!AM60-100</f>
        <v>12.214265611807747</v>
      </c>
      <c r="AM56" s="11">
        <f>'Физ. лица в абс.вел.'!AZ60*100/'Физ. лица в абс.вел.'!AN60-100</f>
        <v>12.387249626423653</v>
      </c>
      <c r="AN56" s="11">
        <f>'Физ. лица в абс.вел.'!BA60*100/'Физ. лица в абс.вел.'!AO60-100</f>
        <v>13.042912973316106</v>
      </c>
      <c r="AO56" s="11">
        <f>'Физ. лица в абс.вел.'!BB60*100/'Физ. лица в абс.вел.'!AP60-100</f>
        <v>15.779331946353039</v>
      </c>
      <c r="AP56" s="11">
        <f>'Физ. лица в абс.вел.'!BC60*100/'Физ. лица в абс.вел.'!AQ60-100</f>
        <v>17.500650155272382</v>
      </c>
      <c r="AQ56" s="11">
        <f>'Физ. лица в абс.вел.'!BD60*100/'Физ. лица в абс.вел.'!AR60-100</f>
        <v>18.749905341754129</v>
      </c>
      <c r="AR56" s="11">
        <f>'Физ. лица в абс.вел.'!BE60*100/'Физ. лица в абс.вел.'!AS60-100</f>
        <v>18.786806690700644</v>
      </c>
      <c r="AS56" s="11">
        <f>'Физ. лица в абс.вел.'!BF60*100/'Физ. лица в абс.вел.'!AT60-100</f>
        <v>18.658270164069023</v>
      </c>
      <c r="AT56" s="11">
        <f>'Физ. лица в абс.вел.'!BG60*100/'Физ. лица в абс.вел.'!AU60-100</f>
        <v>18.185813926677426</v>
      </c>
      <c r="AU56" s="11">
        <f>'Физ. лица в абс.вел.'!BH60*100/'Физ. лица в абс.вел.'!AV60-100</f>
        <v>17.361591573358936</v>
      </c>
      <c r="AV56" s="11">
        <f>'Физ. лица в абс.вел.'!BI60*100/'Физ. лица в абс.вел.'!AW60-100</f>
        <v>16.50998659044393</v>
      </c>
      <c r="AW56" s="11">
        <f>'Физ. лица в абс.вел.'!BJ60*100/'Физ. лица в абс.вел.'!AX60-100</f>
        <v>17.157874845148697</v>
      </c>
      <c r="AX56" s="11">
        <f>'Физ. лица в абс.вел.'!BK60*100/'Физ. лица в абс.вел.'!AY60-100</f>
        <v>17.262783892991507</v>
      </c>
      <c r="AY56" s="11">
        <f>'Физ. лица в абс.вел.'!BL60*100/'Физ. лица в абс.вел.'!AZ60-100</f>
        <v>17.231116867370275</v>
      </c>
      <c r="AZ56" s="11">
        <f>'Физ. лица в абс.вел.'!BM60*100/'Физ. лица в абс.вел.'!BA60-100</f>
        <v>15.003348961821828</v>
      </c>
      <c r="BA56" s="11">
        <f>'Физ. лица в абс.вел.'!BN60*100/'Физ. лица в абс.вел.'!BB60-100</f>
        <v>11.540119220491604</v>
      </c>
      <c r="BB56" s="11">
        <f>'Физ. лица в абс.вел.'!BO60*100/'Физ. лица в абс.вел.'!BC60-100</f>
        <v>8.799750029293449</v>
      </c>
      <c r="BC56" s="11">
        <f>'Физ. лица в абс.вел.'!BP60*100/'Физ. лица в абс.вел.'!BD60-100</f>
        <v>6.6939176349050484</v>
      </c>
      <c r="BD56" s="11">
        <f>'Физ. лица в абс.вел.'!BQ60*100/'Физ. лица в абс.вел.'!BE60-100</f>
        <v>5.8046962870805032</v>
      </c>
      <c r="BE56" s="11">
        <f>'Физ. лица в абс.вел.'!BR60*100/'Физ. лица в абс.вел.'!BF60-100</f>
        <v>4.9834112827990111</v>
      </c>
      <c r="BF56" s="11">
        <f>'Физ. лица в абс.вел.'!BS60*100/'Физ. лица в абс.вел.'!BG60-100</f>
        <v>5.0053955847655516</v>
      </c>
      <c r="BG56" s="11">
        <f>'Физ. лица в абс.вел.'!BT60*100/'Физ. лица в абс.вел.'!BH60-100</f>
        <v>4.61687460147499</v>
      </c>
      <c r="BH56" s="11">
        <f>'Физ. лица в абс.вел.'!BU60*100/'Физ. лица в абс.вел.'!BI60-100</f>
        <v>6.4125318779038452</v>
      </c>
      <c r="BI56" s="11">
        <f>'Физ. лица в абс.вел.'!BV60*100/'Физ. лица в абс.вел.'!BJ60-100</f>
        <v>6.8287991206375409</v>
      </c>
      <c r="BJ56" s="11">
        <f>'Физ. лица в абс.вел.'!BW60*100/'Физ. лица в абс.вел.'!BK60-100</f>
        <v>6.8399883554441203</v>
      </c>
      <c r="BK56" s="11">
        <f>'Физ. лица в абс.вел.'!BX60*100/'Физ. лица в абс.вел.'!BL60-100</f>
        <v>6.7051384514127221</v>
      </c>
      <c r="BL56" s="11">
        <f>'Физ. лица в абс.вел.'!BY60*100/'Физ. лица в абс.вел.'!BM60-100</f>
        <v>8.3767200249436655</v>
      </c>
      <c r="BM56" s="11">
        <f>'Физ. лица в абс.вел.'!BZ60*100/'Физ. лица в абс.вел.'!BN60-100</f>
        <v>11.542234138047874</v>
      </c>
      <c r="BN56" s="11">
        <f>'Физ. лица в абс.вел.'!CA60*100/'Физ. лица в абс.вел.'!BO60-100</f>
        <v>14.402043844533793</v>
      </c>
      <c r="BO56" s="11">
        <f>'Физ. лица в абс.вел.'!CB60*100/'Физ. лица в абс.вел.'!BP60-100</f>
        <v>16.553006078500516</v>
      </c>
      <c r="BP56" s="11">
        <f>'Физ. лица в абс.вел.'!CC60*100/'Физ. лица в абс.вел.'!BQ60-100</f>
        <v>18.011699379398408</v>
      </c>
      <c r="BQ56" s="11">
        <f>'Физ. лица в абс.вел.'!CD60*100/'Физ. лица в абс.вел.'!BR60-100</f>
        <v>20.798243910477098</v>
      </c>
      <c r="BR56" s="11">
        <f>'Физ. лица в абс.вел.'!CE60*100/'Физ. лица в абс.вел.'!BS60-100</f>
        <v>22.524719420784635</v>
      </c>
      <c r="BS56" s="11">
        <f>'Физ. лица в абс.вел.'!CF60*100/'Физ. лица в абс.вел.'!BT60-100</f>
        <v>23.587655896913972</v>
      </c>
      <c r="BT56" s="11">
        <f>'Физ. лица в абс.вел.'!CG60*100/'Физ. лица в абс.вел.'!BU60-100</f>
        <v>23.580142199249721</v>
      </c>
      <c r="BU56" s="11">
        <f>'Физ. лица в абс.вел.'!CH60*100/'Физ. лица в абс.вел.'!BV60-100</f>
        <v>21.440514469453376</v>
      </c>
      <c r="BV56" s="11">
        <f>'Физ. лица в абс.вел.'!CI60*100/'Физ. лица в абс.вел.'!BW60-100</f>
        <v>21.351594821833714</v>
      </c>
      <c r="BW56" s="11">
        <f>'Физ. лица в абс.вел.'!CJ60*100/'Физ. лица в абс.вел.'!BX60-100</f>
        <v>21.089008580334621</v>
      </c>
      <c r="BX56" s="11">
        <f>'Физ. лица в абс.вел.'!CK60*100/'Физ. лица в абс.вел.'!BY60-100</f>
        <v>21.088686476099483</v>
      </c>
      <c r="BY56" s="11">
        <f>'Физ. лица в абс.вел.'!CL60*100/'Физ. лица в абс.вел.'!BZ60-100</f>
        <v>20.643490217605645</v>
      </c>
      <c r="BZ56" s="11">
        <f>'Физ. лица в абс.вел.'!CM60*100/'Физ. лица в абс.вел.'!CA60-100</f>
        <v>20.306787931404187</v>
      </c>
      <c r="CA56" s="11">
        <f>'Физ. лица в абс.вел.'!CN60*100/'Физ. лица в абс.вел.'!CB60-100</f>
        <v>20.5988533686143</v>
      </c>
      <c r="CB56" s="11">
        <f>'Физ. лица в абс.вел.'!CO60*100/'Физ. лица в абс.вел.'!CC60-100</f>
        <v>18.391255774630878</v>
      </c>
      <c r="CC56" s="11">
        <f>'Физ. лица в абс.вел.'!CP60*100/'Физ. лица в абс.вел.'!CD60-100</f>
        <v>15.940934601293947</v>
      </c>
      <c r="CD56" s="11">
        <f>'Физ. лица в абс.вел.'!CQ60*100/'Физ. лица в абс.вел.'!CE60-100</f>
        <v>13.075989916030096</v>
      </c>
      <c r="CE56" s="11">
        <f>'Физ. лица в абс.вел.'!CR60*100/'Физ. лица в абс.вел.'!CF60-100</f>
        <v>11.597459697117728</v>
      </c>
      <c r="CF56" s="11">
        <f>'Физ. лица в абс.вел.'!CS60*100/'Физ. лица в абс.вел.'!CG60-100</f>
        <v>7.2918394044921087</v>
      </c>
      <c r="CG56" s="11">
        <f>'Физ. лица в абс.вел.'!CT60*100/'Физ. лица в абс.вел.'!CH60-100</f>
        <v>5.9060810624130795</v>
      </c>
      <c r="CH56" s="11">
        <f>'Физ. лица в абс.вел.'!CU60*100/'Физ. лица в абс.вел.'!CI60-100</f>
        <v>4.290905425035163</v>
      </c>
      <c r="CI56" s="11">
        <f>'Физ. лица в абс.вел.'!CV60*100/'Физ. лица в абс.вел.'!CJ60-100</f>
        <v>3.145480759172429</v>
      </c>
      <c r="CJ56" s="11">
        <f>'Физ. лица в абс.вел.'!CW60*100/'Физ. лица в абс.вел.'!CK60-100</f>
        <v>1.4389972744226043</v>
      </c>
      <c r="CK56" s="11">
        <f>'Физ. лица в абс.вел.'!CX60*100/'Физ. лица в абс.вел.'!CL60-100</f>
        <v>9.6303789863370071E-2</v>
      </c>
      <c r="CL56" s="11">
        <f>'Физ. лица в абс.вел.'!CY60*100/'Физ. лица в абс.вел.'!CM60-100</f>
        <v>-1.1585193557502151</v>
      </c>
      <c r="CM56" s="11">
        <f>'Физ. лица в абс.вел.'!CZ60*100/'Физ. лица в абс.вел.'!CN60-100</f>
        <v>-3.3090251940044624</v>
      </c>
      <c r="CN56" s="11">
        <f>'Физ. лица в абс.вел.'!DA60*100/'Физ. лица в абс.вел.'!CO60-100</f>
        <v>-3.4247215846297649</v>
      </c>
      <c r="CO56" s="11">
        <f>'Физ. лица в абс.вел.'!DB60*100/'Физ. лица в абс.вел.'!CP60-100</f>
        <v>-3.5939239868058905</v>
      </c>
      <c r="CP56" s="11">
        <f>'Физ. лица в абс.вел.'!DC60*100/'Физ. лица в абс.вел.'!CQ60-100</f>
        <v>-3.2637393031656785</v>
      </c>
      <c r="CQ56" s="11">
        <f>'Физ. лица в абс.вел.'!DD60*100/'Физ. лица в абс.вел.'!CR60-100</f>
        <v>-2.9216799659804451</v>
      </c>
      <c r="CR56" s="11">
        <f>'Физ. лица в абс.вел.'!DE60*100/'Физ. лица в абс.вел.'!CS60-100</f>
        <v>0.75518843217901122</v>
      </c>
      <c r="CS56" s="11">
        <f>'Физ. лица в абс.вел.'!DF60*100/'Физ. лица в абс.вел.'!CT60-100</f>
        <v>2.9279279279279251</v>
      </c>
    </row>
    <row r="57" spans="1:97" x14ac:dyDescent="0.25">
      <c r="A57" s="8" t="s">
        <v>57</v>
      </c>
      <c r="B57" s="11">
        <f>'Физ. лица в абс.вел.'!O61*100/'Физ. лица в абс.вел.'!C61-100</f>
        <v>14.597502507754143</v>
      </c>
      <c r="C57" s="11">
        <f>'Физ. лица в абс.вел.'!P61*100/'Физ. лица в абс.вел.'!D61-100</f>
        <v>15.713071391242181</v>
      </c>
      <c r="D57" s="11">
        <f>'Физ. лица в абс.вел.'!Q61*100/'Физ. лица в абс.вел.'!E61-100</f>
        <v>16.21092690509289</v>
      </c>
      <c r="E57" s="11">
        <f>'Физ. лица в абс.вел.'!R61*100/'Физ. лица в абс.вел.'!F61-100</f>
        <v>17.063044726757425</v>
      </c>
      <c r="F57" s="11">
        <f>'Физ. лица в абс.вел.'!S61*100/'Физ. лица в абс.вел.'!G61-100</f>
        <v>18.73182846064978</v>
      </c>
      <c r="G57" s="11">
        <f>'Физ. лица в абс.вел.'!T61*100/'Физ. лица в абс.вел.'!H61-100</f>
        <v>19.422614106309751</v>
      </c>
      <c r="H57" s="11">
        <f>'Физ. лица в абс.вел.'!U61*100/'Физ. лица в абс.вел.'!I61-100</f>
        <v>19.755412734201556</v>
      </c>
      <c r="I57" s="11">
        <f>'Физ. лица в абс.вел.'!V61*100/'Физ. лица в абс.вел.'!J61-100</f>
        <v>20.212421251058515</v>
      </c>
      <c r="J57" s="11">
        <f>'Физ. лица в абс.вел.'!W61*100/'Физ. лица в абс.вел.'!K61-100</f>
        <v>20.785088827285534</v>
      </c>
      <c r="K57" s="11">
        <f>'Физ. лица в абс.вел.'!X61*100/'Физ. лица в абс.вел.'!L61-100</f>
        <v>20.906020369831296</v>
      </c>
      <c r="L57" s="11">
        <f>'Физ. лица в абс.вел.'!Y61*100/'Физ. лица в абс.вел.'!M61-100</f>
        <v>21.376045963819479</v>
      </c>
      <c r="M57" s="11">
        <f>'Физ. лица в абс.вел.'!Z61*100/'Физ. лица в абс.вел.'!N61-100</f>
        <v>20.60056043868093</v>
      </c>
      <c r="N57" s="11">
        <f>'Физ. лица в абс.вел.'!AA61*100/'Физ. лица в абс.вел.'!O61-100</f>
        <v>20.745010506539984</v>
      </c>
      <c r="O57" s="11">
        <f>'Физ. лица в абс.вел.'!AB61*100/'Физ. лица в абс.вел.'!P61-100</f>
        <v>20.798795523264644</v>
      </c>
      <c r="P57" s="11">
        <f>'Физ. лица в абс.вел.'!AC61*100/'Физ. лица в абс.вел.'!Q61-100</f>
        <v>20.589423175804896</v>
      </c>
      <c r="Q57" s="11">
        <f>'Физ. лица в абс.вел.'!AD61*100/'Физ. лица в абс.вел.'!R61-100</f>
        <v>20.573283262674437</v>
      </c>
      <c r="R57" s="11">
        <f>'Физ. лица в абс.вел.'!AE61*100/'Физ. лица в абс.вел.'!S61-100</f>
        <v>19.838432968420733</v>
      </c>
      <c r="S57" s="11">
        <f>'Физ. лица в абс.вел.'!AF61*100/'Физ. лица в абс.вел.'!T61-100</f>
        <v>19.139937335654935</v>
      </c>
      <c r="T57" s="11">
        <f>'Физ. лица в абс.вел.'!AG61*100/'Физ. лица в абс.вел.'!U61-100</f>
        <v>17.768718595958447</v>
      </c>
      <c r="U57" s="11">
        <f>'Физ. лица в абс.вел.'!AH61*100/'Физ. лица в абс.вел.'!V61-100</f>
        <v>17.189704903028769</v>
      </c>
      <c r="V57" s="11">
        <f>'Физ. лица в абс.вел.'!AI61*100/'Физ. лица в абс.вел.'!W61-100</f>
        <v>16.799146810174634</v>
      </c>
      <c r="W57" s="11">
        <f>'Физ. лица в абс.вел.'!AJ61*100/'Физ. лица в абс.вел.'!X61-100</f>
        <v>15.77174469985431</v>
      </c>
      <c r="X57" s="11">
        <f>'Физ. лица в абс.вел.'!AK61*100/'Физ. лица в абс.вел.'!Y61-100</f>
        <v>14.739417040938463</v>
      </c>
      <c r="Y57" s="11">
        <f>'Физ. лица в абс.вел.'!AL61*100/'Физ. лица в абс.вел.'!Z61-100</f>
        <v>14.71310096865102</v>
      </c>
      <c r="Z57" s="11">
        <f>'Физ. лица в абс.вел.'!AM61*100/'Физ. лица в абс.вел.'!AA61-100</f>
        <v>14.536372281614774</v>
      </c>
      <c r="AA57" s="11">
        <f>'Физ. лица в абс.вел.'!AN61*100/'Физ. лица в абс.вел.'!AB61-100</f>
        <v>14.482297191968385</v>
      </c>
      <c r="AB57" s="11">
        <f>'Физ. лица в абс.вел.'!AO61*100/'Физ. лица в абс.вел.'!AC61-100</f>
        <v>14.560675151432662</v>
      </c>
      <c r="AC57" s="11">
        <f>'Физ. лица в абс.вел.'!AP61*100/'Физ. лица в абс.вел.'!AD61-100</f>
        <v>11.265767434718896</v>
      </c>
      <c r="AD57" s="11">
        <f>'Физ. лица в абс.вел.'!AQ61*100/'Физ. лица в абс.вел.'!AE61-100</f>
        <v>9.7767214011861228</v>
      </c>
      <c r="AE57" s="11">
        <f>'Физ. лица в абс.вел.'!AR61*100/'Физ. лица в абс.вел.'!AF61-100</f>
        <v>9.45925684485006</v>
      </c>
      <c r="AF57" s="11">
        <f>'Физ. лица в абс.вел.'!AS61*100/'Физ. лица в абс.вел.'!AG61-100</f>
        <v>10.511670444926594</v>
      </c>
      <c r="AG57" s="11">
        <f>'Физ. лица в абс.вел.'!AT61*100/'Физ. лица в абс.вел.'!AH61-100</f>
        <v>10.774311926605506</v>
      </c>
      <c r="AH57" s="11">
        <f>'Физ. лица в абс.вел.'!AU61*100/'Физ. лица в абс.вел.'!AI61-100</f>
        <v>10.910381477037888</v>
      </c>
      <c r="AI57" s="11">
        <f>'Физ. лица в абс.вел.'!AV61*100/'Физ. лица в абс.вел.'!AJ61-100</f>
        <v>12.197186970838729</v>
      </c>
      <c r="AJ57" s="11">
        <f>'Физ. лица в абс.вел.'!AW61*100/'Физ. лица в абс.вел.'!AK61-100</f>
        <v>11.271114239146542</v>
      </c>
      <c r="AK57" s="11">
        <f>'Физ. лица в абс.вел.'!AX61*100/'Физ. лица в абс.вел.'!AL61-100</f>
        <v>10.773720662734632</v>
      </c>
      <c r="AL57" s="11">
        <f>'Физ. лица в абс.вел.'!AY61*100/'Физ. лица в абс.вел.'!AM61-100</f>
        <v>10.670218945690891</v>
      </c>
      <c r="AM57" s="11">
        <f>'Физ. лица в абс.вел.'!AZ61*100/'Физ. лица в абс.вел.'!AN61-100</f>
        <v>10.968350273839718</v>
      </c>
      <c r="AN57" s="11">
        <f>'Физ. лица в абс.вел.'!BA61*100/'Физ. лица в абс.вел.'!AO61-100</f>
        <v>11.479349350062975</v>
      </c>
      <c r="AO57" s="11">
        <f>'Физ. лица в абс.вел.'!BB61*100/'Физ. лица в абс.вел.'!AP61-100</f>
        <v>14.899202015959688</v>
      </c>
      <c r="AP57" s="11">
        <f>'Физ. лица в абс.вел.'!BC61*100/'Физ. лица в абс.вел.'!AQ61-100</f>
        <v>17.322222222222223</v>
      </c>
      <c r="AQ57" s="11">
        <f>'Физ. лица в абс.вел.'!BD61*100/'Физ. лица в абс.вел.'!AR61-100</f>
        <v>18.323154299463113</v>
      </c>
      <c r="AR57" s="11">
        <f>'Физ. лица в абс.вел.'!BE61*100/'Физ. лица в абс.вел.'!AS61-100</f>
        <v>18.716379803671259</v>
      </c>
      <c r="AS57" s="11">
        <f>'Физ. лица в абс.вел.'!BF61*100/'Физ. лица в абс.вел.'!AT61-100</f>
        <v>18.712965123480799</v>
      </c>
      <c r="AT57" s="11">
        <f>'Физ. лица в абс.вел.'!BG61*100/'Физ. лица в абс.вел.'!AU61-100</f>
        <v>18.467032157946605</v>
      </c>
      <c r="AU57" s="11">
        <f>'Физ. лица в абс.вел.'!BH61*100/'Физ. лица в абс.вел.'!AV61-100</f>
        <v>18.316287177373766</v>
      </c>
      <c r="AV57" s="11">
        <f>'Физ. лица в абс.вел.'!BI61*100/'Физ. лица в абс.вел.'!AW61-100</f>
        <v>18.420651103435844</v>
      </c>
      <c r="AW57" s="11">
        <f>'Физ. лица в абс.вел.'!BJ61*100/'Физ. лица в абс.вел.'!AX61-100</f>
        <v>19.325832767200765</v>
      </c>
      <c r="AX57" s="11">
        <f>'Физ. лица в абс.вел.'!BK61*100/'Физ. лица в абс.вел.'!AY61-100</f>
        <v>19.792408082728983</v>
      </c>
      <c r="AY57" s="11">
        <f>'Физ. лица в абс.вел.'!BL61*100/'Физ. лица в абс.вел.'!AZ61-100</f>
        <v>20.372195300728919</v>
      </c>
      <c r="AZ57" s="11">
        <f>'Физ. лица в абс.вел.'!BM61*100/'Физ. лица в абс.вел.'!BA61-100</f>
        <v>17.760523111275717</v>
      </c>
      <c r="BA57" s="11">
        <f>'Физ. лица в абс.вел.'!BN61*100/'Физ. лица в абс.вел.'!BB61-100</f>
        <v>14.178666074855414</v>
      </c>
      <c r="BB57" s="11">
        <f>'Физ. лица в абс.вел.'!BO61*100/'Физ. лица в абс.вел.'!BC61-100</f>
        <v>11.274869907316159</v>
      </c>
      <c r="BC57" s="11">
        <f>'Физ. лица в абс.вел.'!BP61*100/'Физ. лица в абс.вел.'!BD61-100</f>
        <v>9.5740825561086638</v>
      </c>
      <c r="BD57" s="11">
        <f>'Физ. лица в абс.вел.'!BQ61*100/'Физ. лица в абс.вел.'!BE61-100</f>
        <v>8.5432054818901833</v>
      </c>
      <c r="BE57" s="11">
        <f>'Физ. лица в абс.вел.'!BR61*100/'Физ. лица в абс.вел.'!BF61-100</f>
        <v>7.2832013666618991</v>
      </c>
      <c r="BF57" s="11">
        <f>'Физ. лица в абс.вел.'!BS61*100/'Физ. лица в абс.вел.'!BG61-100</f>
        <v>6.9894465094598957</v>
      </c>
      <c r="BG57" s="11">
        <f>'Физ. лица в абс.вел.'!BT61*100/'Физ. лица в абс.вел.'!BH61-100</f>
        <v>6.2925246116154057</v>
      </c>
      <c r="BH57" s="11">
        <f>'Физ. лица в абс.вел.'!BU61*100/'Физ. лица в абс.вел.'!BI61-100</f>
        <v>6.9377906363838662</v>
      </c>
      <c r="BI57" s="11">
        <f>'Физ. лица в абс.вел.'!BV61*100/'Физ. лица в абс.вел.'!BJ61-100</f>
        <v>6.4005776627800941</v>
      </c>
      <c r="BJ57" s="11">
        <f>'Физ. лица в абс.вел.'!BW61*100/'Физ. лица в абс.вел.'!BK61-100</f>
        <v>6.0875090902000153</v>
      </c>
      <c r="BK57" s="11">
        <f>'Физ. лица в абс.вел.'!BX61*100/'Физ. лица в абс.вел.'!BL61-100</f>
        <v>5.2688674032526137</v>
      </c>
      <c r="BL57" s="11">
        <f>'Физ. лица в абс.вел.'!BY61*100/'Физ. лица в абс.вел.'!BM61-100</f>
        <v>7.5269206488560911</v>
      </c>
      <c r="BM57" s="11">
        <f>'Физ. лица в абс.вел.'!BZ61*100/'Физ. лица в абс.вел.'!BN61-100</f>
        <v>10.676408040063109</v>
      </c>
      <c r="BN57" s="11">
        <f>'Физ. лица в абс.вел.'!CA61*100/'Физ. лица в абс.вел.'!BO61-100</f>
        <v>13.460246772724346</v>
      </c>
      <c r="BO57" s="11">
        <f>'Физ. лица в абс.вел.'!CB61*100/'Физ. лица в абс.вел.'!BP61-100</f>
        <v>15.753668491055294</v>
      </c>
      <c r="BP57" s="11">
        <f>'Физ. лица в абс.вел.'!CC61*100/'Физ. лица в абс.вел.'!BQ61-100</f>
        <v>17.026500141200472</v>
      </c>
      <c r="BQ57" s="11">
        <f>'Физ. лица в абс.вел.'!CD61*100/'Физ. лица в абс.вел.'!BR61-100</f>
        <v>20.422154517057862</v>
      </c>
      <c r="BR57" s="11">
        <f>'Физ. лица в абс.вел.'!CE61*100/'Физ. лица в абс.вел.'!BS61-100</f>
        <v>22.637041008970357</v>
      </c>
      <c r="BS57" s="11">
        <f>'Физ. лица в абс.вел.'!CF61*100/'Физ. лица в абс.вел.'!BT61-100</f>
        <v>24.474468490251041</v>
      </c>
      <c r="BT57" s="11">
        <f>'Физ. лица в абс.вел.'!CG61*100/'Физ. лица в абс.вел.'!BU61-100</f>
        <v>25.164081668419215</v>
      </c>
      <c r="BU57" s="11">
        <f>'Физ. лица в абс.вел.'!CH61*100/'Физ. лица в абс.вел.'!BV61-100</f>
        <v>24.218583466378973</v>
      </c>
      <c r="BV57" s="11">
        <f>'Физ. лица в абс.вел.'!CI61*100/'Физ. лица в абс.вел.'!BW61-100</f>
        <v>24.433392079058052</v>
      </c>
      <c r="BW57" s="11">
        <f>'Физ. лица в абс.вел.'!CJ61*100/'Физ. лица в абс.вел.'!BX61-100</f>
        <v>24.522719433369261</v>
      </c>
      <c r="BX57" s="11">
        <f>'Физ. лица в абс.вел.'!CK61*100/'Физ. лица в абс.вел.'!BY61-100</f>
        <v>24.584816881728571</v>
      </c>
      <c r="BY57" s="11">
        <f>'Физ. лица в абс.вел.'!CL61*100/'Физ. лица в абс.вел.'!BZ61-100</f>
        <v>24.174636724456036</v>
      </c>
      <c r="BZ57" s="11">
        <f>'Физ. лица в абс.вел.'!CM61*100/'Физ. лица в абс.вел.'!CA61-100</f>
        <v>23.73795737641106</v>
      </c>
      <c r="CA57" s="11">
        <f>'Физ. лица в абс.вел.'!CN61*100/'Физ. лица в абс.вел.'!CB61-100</f>
        <v>23.670206433486513</v>
      </c>
      <c r="CB57" s="11">
        <f>'Физ. лица в абс.вел.'!CO61*100/'Физ. лица в абс.вел.'!CC61-100</f>
        <v>21.508638640547701</v>
      </c>
      <c r="CC57" s="11">
        <f>'Физ. лица в абс.вел.'!CP61*100/'Физ. лица в абс.вел.'!CD61-100</f>
        <v>18.878967396816691</v>
      </c>
      <c r="CD57" s="11">
        <f>'Физ. лица в абс.вел.'!CQ61*100/'Физ. лица в абс.вел.'!CE61-100</f>
        <v>15.750266439547829</v>
      </c>
      <c r="CE57" s="11">
        <f>'Физ. лица в абс.вел.'!CR61*100/'Физ. лица в абс.вел.'!CF61-100</f>
        <v>12.777004984221961</v>
      </c>
      <c r="CF57" s="11">
        <f>'Физ. лица в абс.вел.'!CS61*100/'Физ. лица в абс.вел.'!CG61-100</f>
        <v>7.8132629968723109</v>
      </c>
      <c r="CG57" s="11">
        <f>'Физ. лица в абс.вел.'!CT61*100/'Физ. лица в абс.вел.'!CH61-100</f>
        <v>6.0341280194717086</v>
      </c>
      <c r="CH57" s="11">
        <f>'Физ. лица в абс.вел.'!CU61*100/'Физ. лица в абс.вел.'!CI61-100</f>
        <v>4.2268818773938364</v>
      </c>
      <c r="CI57" s="11">
        <f>'Физ. лица в абс.вел.'!CV61*100/'Физ. лица в абс.вел.'!CJ61-100</f>
        <v>2.7464596083073332</v>
      </c>
      <c r="CJ57" s="11">
        <f>'Физ. лица в абс.вел.'!CW61*100/'Физ. лица в абс.вел.'!CK61-100</f>
        <v>0.59860617996696419</v>
      </c>
      <c r="CK57" s="11">
        <f>'Физ. лица в абс.вел.'!CX61*100/'Физ. лица в абс.вел.'!CL61-100</f>
        <v>-0.80448715815535365</v>
      </c>
      <c r="CL57" s="11">
        <f>'Физ. лица в абс.вел.'!CY61*100/'Физ. лица в абс.вел.'!CM61-100</f>
        <v>-2.0963896876305625</v>
      </c>
      <c r="CM57" s="11">
        <f>'Физ. лица в абс.вел.'!CZ61*100/'Физ. лица в абс.вел.'!CN61-100</f>
        <v>-4.072307443007432</v>
      </c>
      <c r="CN57" s="11">
        <f>'Физ. лица в абс.вел.'!DA61*100/'Физ. лица в абс.вел.'!CO61-100</f>
        <v>-4.349775856573828</v>
      </c>
      <c r="CO57" s="11">
        <f>'Физ. лица в абс.вел.'!DB61*100/'Физ. лица в абс.вел.'!CP61-100</f>
        <v>-4.5995190499815095</v>
      </c>
      <c r="CP57" s="11">
        <f>'Физ. лица в абс.вел.'!DC61*100/'Физ. лица в абс.вел.'!CQ61-100</f>
        <v>-4.2006172888083739</v>
      </c>
      <c r="CQ57" s="11">
        <f>'Физ. лица в абс.вел.'!DD61*100/'Физ. лица в абс.вел.'!CR61-100</f>
        <v>-2.8425733001263467</v>
      </c>
      <c r="CR57" s="11">
        <f>'Физ. лица в абс.вел.'!DE61*100/'Физ. лица в абс.вел.'!CS61-100</f>
        <v>0.81364957223331658</v>
      </c>
      <c r="CS57" s="11">
        <f>'Физ. лица в абс.вел.'!DF61*100/'Физ. лица в абс.вел.'!CT61-100</f>
        <v>3.0802004805588297</v>
      </c>
    </row>
    <row r="58" spans="1:97" x14ac:dyDescent="0.25">
      <c r="A58" s="8" t="s">
        <v>58</v>
      </c>
      <c r="B58" s="11">
        <f>'Физ. лица в абс.вел.'!O62*100/'Физ. лица в абс.вел.'!C62-100</f>
        <v>12.751114958672474</v>
      </c>
      <c r="C58" s="11">
        <f>'Физ. лица в абс.вел.'!P62*100/'Физ. лица в абс.вел.'!D62-100</f>
        <v>14.010680610266093</v>
      </c>
      <c r="D58" s="11">
        <f>'Физ. лица в абс.вел.'!Q62*100/'Физ. лица в абс.вел.'!E62-100</f>
        <v>14.6136024223307</v>
      </c>
      <c r="E58" s="11">
        <f>'Физ. лица в абс.вел.'!R62*100/'Физ. лица в абс.вел.'!F62-100</f>
        <v>15.392930478755545</v>
      </c>
      <c r="F58" s="11">
        <f>'Физ. лица в абс.вел.'!S62*100/'Физ. лица в абс.вел.'!G62-100</f>
        <v>16.382570808664013</v>
      </c>
      <c r="G58" s="11">
        <f>'Физ. лица в абс.вел.'!T62*100/'Физ. лица в абс.вел.'!H62-100</f>
        <v>17.316509792668256</v>
      </c>
      <c r="H58" s="11">
        <f>'Физ. лица в абс.вел.'!U62*100/'Физ. лица в абс.вел.'!I62-100</f>
        <v>18.183018429398416</v>
      </c>
      <c r="I58" s="11">
        <f>'Физ. лица в абс.вел.'!V62*100/'Физ. лица в абс.вел.'!J62-100</f>
        <v>18.998055002153833</v>
      </c>
      <c r="J58" s="11">
        <f>'Физ. лица в абс.вел.'!W62*100/'Физ. лица в абс.вел.'!K62-100</f>
        <v>19.740506391271083</v>
      </c>
      <c r="K58" s="11">
        <f>'Физ. лица в абс.вел.'!X62*100/'Физ. лица в абс.вел.'!L62-100</f>
        <v>20.366821927555051</v>
      </c>
      <c r="L58" s="11">
        <f>'Физ. лица в абс.вел.'!Y62*100/'Физ. лица в абс.вел.'!M62-100</f>
        <v>21.249906686003939</v>
      </c>
      <c r="M58" s="11">
        <f>'Физ. лица в абс.вел.'!Z62*100/'Физ. лица в абс.вел.'!N62-100</f>
        <v>20.755455527870595</v>
      </c>
      <c r="N58" s="11">
        <f>'Физ. лица в абс.вел.'!AA62*100/'Физ. лица в абс.вел.'!O62-100</f>
        <v>20.554607620341557</v>
      </c>
      <c r="O58" s="11">
        <f>'Физ. лица в абс.вел.'!AB62*100/'Физ. лица в абс.вел.'!P62-100</f>
        <v>20.740830311700535</v>
      </c>
      <c r="P58" s="11">
        <f>'Физ. лица в абс.вел.'!AC62*100/'Физ. лица в абс.вел.'!Q62-100</f>
        <v>20.947955536972316</v>
      </c>
      <c r="Q58" s="11">
        <f>'Физ. лица в абс.вел.'!AD62*100/'Физ. лица в абс.вел.'!R62-100</f>
        <v>21.241573089140317</v>
      </c>
      <c r="R58" s="11">
        <f>'Физ. лица в абс.вел.'!AE62*100/'Физ. лица в абс.вел.'!S62-100</f>
        <v>20.833135578527717</v>
      </c>
      <c r="S58" s="11">
        <f>'Физ. лица в абс.вел.'!AF62*100/'Физ. лица в абс.вел.'!T62-100</f>
        <v>20.35652255220603</v>
      </c>
      <c r="T58" s="11">
        <f>'Физ. лица в абс.вел.'!AG62*100/'Физ. лица в абс.вел.'!U62-100</f>
        <v>19.307693727852609</v>
      </c>
      <c r="U58" s="11">
        <f>'Физ. лица в абс.вел.'!AH62*100/'Физ. лица в абс.вел.'!V62-100</f>
        <v>18.767394745169725</v>
      </c>
      <c r="V58" s="11">
        <f>'Физ. лица в абс.вел.'!AI62*100/'Физ. лица в абс.вел.'!W62-100</f>
        <v>18.342501415128865</v>
      </c>
      <c r="W58" s="11">
        <f>'Физ. лица в абс.вел.'!AJ62*100/'Физ. лица в абс.вел.'!X62-100</f>
        <v>17.591939538109315</v>
      </c>
      <c r="X58" s="11">
        <f>'Физ. лица в абс.вел.'!AK62*100/'Физ. лица в абс.вел.'!Y62-100</f>
        <v>16.570432764977241</v>
      </c>
      <c r="Y58" s="11">
        <f>'Физ. лица в абс.вел.'!AL62*100/'Физ. лица в абс.вел.'!Z62-100</f>
        <v>16.559010912901158</v>
      </c>
      <c r="Z58" s="11">
        <f>'Физ. лица в абс.вел.'!AM62*100/'Физ. лица в абс.вел.'!AA62-100</f>
        <v>16.149693100404406</v>
      </c>
      <c r="AA58" s="11">
        <f>'Физ. лица в абс.вел.'!AN62*100/'Физ. лица в абс.вел.'!AB62-100</f>
        <v>16.054268810695049</v>
      </c>
      <c r="AB58" s="11">
        <f>'Физ. лица в абс.вел.'!AO62*100/'Физ. лица в абс.вел.'!AC62-100</f>
        <v>16.105628113977204</v>
      </c>
      <c r="AC58" s="11">
        <f>'Физ. лица в абс.вел.'!AP62*100/'Физ. лица в абс.вел.'!AD62-100</f>
        <v>13.089594807238399</v>
      </c>
      <c r="AD58" s="11">
        <f>'Физ. лица в абс.вел.'!AQ62*100/'Физ. лица в абс.вел.'!AE62-100</f>
        <v>11.796553043326668</v>
      </c>
      <c r="AE58" s="11">
        <f>'Физ. лица в абс.вел.'!AR62*100/'Физ. лица в абс.вел.'!AF62-100</f>
        <v>11.400494218976291</v>
      </c>
      <c r="AF58" s="11">
        <f>'Физ. лица в абс.вел.'!AS62*100/'Физ. лица в абс.вел.'!AG62-100</f>
        <v>11.8496426815896</v>
      </c>
      <c r="AG58" s="11">
        <f>'Физ. лица в абс.вел.'!AT62*100/'Физ. лица в абс.вел.'!AH62-100</f>
        <v>11.994945388828754</v>
      </c>
      <c r="AH58" s="11">
        <f>'Физ. лица в абс.вел.'!AU62*100/'Физ. лица в абс.вел.'!AI62-100</f>
        <v>12.056834920722054</v>
      </c>
      <c r="AI58" s="11">
        <f>'Физ. лица в абс.вел.'!AV62*100/'Физ. лица в абс.вел.'!AJ62-100</f>
        <v>13.031035561864769</v>
      </c>
      <c r="AJ58" s="11">
        <f>'Физ. лица в абс.вел.'!AW62*100/'Физ. лица в абс.вел.'!AK62-100</f>
        <v>12.0459045178861</v>
      </c>
      <c r="AK58" s="11">
        <f>'Физ. лица в абс.вел.'!AX62*100/'Физ. лица в абс.вел.'!AL62-100</f>
        <v>11.799961875545819</v>
      </c>
      <c r="AL58" s="11">
        <f>'Физ. лица в абс.вел.'!AY62*100/'Физ. лица в абс.вел.'!AM62-100</f>
        <v>12.011311417461997</v>
      </c>
      <c r="AM58" s="11">
        <f>'Физ. лица в абс.вел.'!AZ62*100/'Физ. лица в абс.вел.'!AN62-100</f>
        <v>12.324665988708489</v>
      </c>
      <c r="AN58" s="11">
        <f>'Физ. лица в абс.вел.'!BA62*100/'Физ. лица в абс.вел.'!AO62-100</f>
        <v>12.72720201208287</v>
      </c>
      <c r="AO58" s="11">
        <f>'Физ. лица в абс.вел.'!BB62*100/'Физ. лица в абс.вел.'!AP62-100</f>
        <v>15.89927776014332</v>
      </c>
      <c r="AP58" s="11">
        <f>'Физ. лица в абс.вел.'!BC62*100/'Физ. лица в абс.вел.'!AQ62-100</f>
        <v>17.692031135618407</v>
      </c>
      <c r="AQ58" s="11">
        <f>'Физ. лица в абс.вел.'!BD62*100/'Физ. лица в абс.вел.'!AR62-100</f>
        <v>19.172269394304735</v>
      </c>
      <c r="AR58" s="11">
        <f>'Физ. лица в абс.вел.'!BE62*100/'Физ. лица в абс.вел.'!AS62-100</f>
        <v>19.503733408832559</v>
      </c>
      <c r="AS58" s="11">
        <f>'Физ. лица в абс.вел.'!BF62*100/'Физ. лица в абс.вел.'!AT62-100</f>
        <v>19.739243698873352</v>
      </c>
      <c r="AT58" s="11">
        <f>'Физ. лица в абс.вел.'!BG62*100/'Физ. лица в абс.вел.'!AU62-100</f>
        <v>19.568980298341728</v>
      </c>
      <c r="AU58" s="11">
        <f>'Физ. лица в абс.вел.'!BH62*100/'Физ. лица в абс.вел.'!AV62-100</f>
        <v>19.256804201893104</v>
      </c>
      <c r="AV58" s="11">
        <f>'Физ. лица в абс.вел.'!BI62*100/'Физ. лица в абс.вел.'!AW62-100</f>
        <v>19.683534688851751</v>
      </c>
      <c r="AW58" s="11">
        <f>'Физ. лица в абс.вел.'!BJ62*100/'Физ. лица в абс.вел.'!AX62-100</f>
        <v>20.356866710283711</v>
      </c>
      <c r="AX58" s="11">
        <f>'Физ. лица в абс.вел.'!BK62*100/'Физ. лица в абс.вел.'!AY62-100</f>
        <v>20.481333627871749</v>
      </c>
      <c r="AY58" s="11">
        <f>'Физ. лица в абс.вел.'!BL62*100/'Физ. лица в абс.вел.'!AZ62-100</f>
        <v>20.632734055796419</v>
      </c>
      <c r="AZ58" s="11">
        <f>'Физ. лица в абс.вел.'!BM62*100/'Физ. лица в абс.вел.'!BA62-100</f>
        <v>18.779925858625361</v>
      </c>
      <c r="BA58" s="11">
        <f>'Физ. лица в абс.вел.'!BN62*100/'Физ. лица в абс.вел.'!BB62-100</f>
        <v>15.358064709766495</v>
      </c>
      <c r="BB58" s="11">
        <f>'Физ. лица в абс.вел.'!BO62*100/'Физ. лица в абс.вел.'!BC62-100</f>
        <v>12.569882777276831</v>
      </c>
      <c r="BC58" s="11">
        <f>'Физ. лица в абс.вел.'!BP62*100/'Физ. лица в абс.вел.'!BD62-100</f>
        <v>10.356931983467504</v>
      </c>
      <c r="BD58" s="11">
        <f>'Физ. лица в абс.вел.'!BQ62*100/'Физ. лица в абс.вел.'!BE62-100</f>
        <v>9.3319707781415957</v>
      </c>
      <c r="BE58" s="11">
        <f>'Физ. лица в абс.вел.'!BR62*100/'Физ. лица в абс.вел.'!BF62-100</f>
        <v>8.092069024053103</v>
      </c>
      <c r="BF58" s="11">
        <f>'Физ. лица в абс.вел.'!BS62*100/'Физ. лица в абс.вел.'!BG62-100</f>
        <v>8.1454066216211629</v>
      </c>
      <c r="BG58" s="11">
        <f>'Физ. лица в абс.вел.'!BT62*100/'Физ. лица в абс.вел.'!BH62-100</f>
        <v>7.9680229330480188</v>
      </c>
      <c r="BH58" s="11">
        <f>'Физ. лица в абс.вел.'!BU62*100/'Физ. лица в абс.вел.'!BI62-100</f>
        <v>8.3574391897760023</v>
      </c>
      <c r="BI58" s="11">
        <f>'Физ. лица в абс.вел.'!BV62*100/'Физ. лица в абс.вел.'!BJ62-100</f>
        <v>8.3446994405898494</v>
      </c>
      <c r="BJ58" s="11">
        <f>'Физ. лица в абс.вел.'!BW62*100/'Физ. лица в абс.вел.'!BK62-100</f>
        <v>8.118195956454116</v>
      </c>
      <c r="BK58" s="11">
        <f>'Физ. лица в абс.вел.'!BX62*100/'Физ. лица в абс.вел.'!BL62-100</f>
        <v>7.4542660735948232</v>
      </c>
      <c r="BL58" s="11">
        <f>'Физ. лица в абс.вел.'!BY62*100/'Физ. лица в абс.вел.'!BM62-100</f>
        <v>8.8984350037599995</v>
      </c>
      <c r="BM58" s="11">
        <f>'Физ. лица в абс.вел.'!BZ62*100/'Физ. лица в абс.вел.'!BN62-100</f>
        <v>11.665799401587094</v>
      </c>
      <c r="BN58" s="11">
        <f>'Физ. лица в абс.вел.'!CA62*100/'Физ. лица в абс.вел.'!BO62-100</f>
        <v>14.412897488376956</v>
      </c>
      <c r="BO58" s="11">
        <f>'Физ. лица в абс.вел.'!CB62*100/'Физ. лица в абс.вел.'!BP62-100</f>
        <v>16.720768098968108</v>
      </c>
      <c r="BP58" s="11">
        <f>'Физ. лица в абс.вел.'!CC62*100/'Физ. лица в абс.вел.'!BQ62-100</f>
        <v>17.893031213513893</v>
      </c>
      <c r="BQ58" s="11">
        <f>'Физ. лица в абс.вел.'!CD62*100/'Физ. лица в абс.вел.'!BR62-100</f>
        <v>20.54158346981356</v>
      </c>
      <c r="BR58" s="11">
        <f>'Физ. лица в абс.вел.'!CE62*100/'Физ. лица в абс.вел.'!BS62-100</f>
        <v>22.242427686537482</v>
      </c>
      <c r="BS58" s="11">
        <f>'Физ. лица в абс.вел.'!CF62*100/'Физ. лица в абс.вел.'!BT62-100</f>
        <v>23.466242852023242</v>
      </c>
      <c r="BT58" s="11">
        <f>'Физ. лица в абс.вел.'!CG62*100/'Физ. лица в абс.вел.'!BU62-100</f>
        <v>23.771401443923125</v>
      </c>
      <c r="BU58" s="11">
        <f>'Физ. лица в абс.вел.'!CH62*100/'Физ. лица в абс.вел.'!BV62-100</f>
        <v>22.122890078847419</v>
      </c>
      <c r="BV58" s="11">
        <f>'Физ. лица в абс.вел.'!CI62*100/'Физ. лица в абс.вел.'!BW62-100</f>
        <v>22.419296226757922</v>
      </c>
      <c r="BW58" s="11">
        <f>'Физ. лица в абс.вел.'!CJ62*100/'Физ. лица в абс.вел.'!BX62-100</f>
        <v>22.423893933190428</v>
      </c>
      <c r="BX58" s="11">
        <f>'Физ. лица в абс.вел.'!CK62*100/'Физ. лица в абс.вел.'!BY62-100</f>
        <v>22.353087619883112</v>
      </c>
      <c r="BY58" s="11">
        <f>'Физ. лица в абс.вел.'!CL62*100/'Физ. лица в абс.вел.'!BZ62-100</f>
        <v>21.633901266928788</v>
      </c>
      <c r="BZ58" s="11">
        <f>'Физ. лица в абс.вел.'!CM62*100/'Физ. лица в абс.вел.'!CA62-100</f>
        <v>20.918954909541895</v>
      </c>
      <c r="CA58" s="11">
        <f>'Физ. лица в абс.вел.'!CN62*100/'Физ. лица в абс.вел.'!CB62-100</f>
        <v>20.986315459952593</v>
      </c>
      <c r="CB58" s="11">
        <f>'Физ. лица в абс.вел.'!CO62*100/'Физ. лица в абс.вел.'!CC62-100</f>
        <v>19.109945489510778</v>
      </c>
      <c r="CC58" s="11">
        <f>'Физ. лица в абс.вел.'!CP62*100/'Физ. лица в абс.вел.'!CD62-100</f>
        <v>16.807629824808629</v>
      </c>
      <c r="CD58" s="11">
        <f>'Физ. лица в абс.вел.'!CQ62*100/'Физ. лица в абс.вел.'!CE62-100</f>
        <v>13.923625638562186</v>
      </c>
      <c r="CE58" s="11">
        <f>'Физ. лица в абс.вел.'!CR62*100/'Физ. лица в абс.вел.'!CF62-100</f>
        <v>11.590193767242056</v>
      </c>
      <c r="CF58" s="11">
        <f>'Физ. лица в абс.вел.'!CS62*100/'Физ. лица в абс.вел.'!CG62-100</f>
        <v>6.4444704575511764</v>
      </c>
      <c r="CG58" s="11">
        <f>'Физ. лица в абс.вел.'!CT62*100/'Физ. лица в абс.вел.'!CH62-100</f>
        <v>4.8553721580510825</v>
      </c>
      <c r="CH58" s="11">
        <f>'Физ. лица в абс.вел.'!CU62*100/'Физ. лица в абс.вел.'!CI62-100</f>
        <v>1.6007302357681965</v>
      </c>
      <c r="CI58" s="11">
        <f>'Физ. лица в абс.вел.'!CV62*100/'Физ. лица в абс.вел.'!CJ62-100</f>
        <v>0.52132899548263367</v>
      </c>
      <c r="CJ58" s="11">
        <f>'Физ. лица в абс.вел.'!CW62*100/'Физ. лица в абс.вел.'!CK62-100</f>
        <v>-1.2019358870635699</v>
      </c>
      <c r="CK58" s="11">
        <f>'Физ. лица в абс.вел.'!CX62*100/'Физ. лица в абс.вел.'!CL62-100</f>
        <v>-2.1763283289035797</v>
      </c>
      <c r="CL58" s="11">
        <f>'Физ. лица в абс.вел.'!CY62*100/'Физ. лица в абс.вел.'!CM62-100</f>
        <v>-3.0521452457195579</v>
      </c>
      <c r="CM58" s="11">
        <f>'Физ. лица в абс.вел.'!CZ62*100/'Физ. лица в абс.вел.'!CN62-100</f>
        <v>-5.284387561798269</v>
      </c>
      <c r="CN58" s="11">
        <f>'Физ. лица в абс.вел.'!DA62*100/'Физ. лица в абс.вел.'!CO62-100</f>
        <v>-5.8819464917452819</v>
      </c>
      <c r="CO58" s="11">
        <f>'Физ. лица в абс.вел.'!DB62*100/'Физ. лица в абс.вел.'!CP62-100</f>
        <v>-5.9144080470366447</v>
      </c>
      <c r="CP58" s="11">
        <f>'Физ. лица в абс.вел.'!DC62*100/'Физ. лица в абс.вел.'!CQ62-100</f>
        <v>-5.6788556142458759</v>
      </c>
      <c r="CQ58" s="11">
        <f>'Физ. лица в абс.вел.'!DD62*100/'Физ. лица в абс.вел.'!CR62-100</f>
        <v>-4.9984506363700092</v>
      </c>
      <c r="CR58" s="11">
        <f>'Физ. лица в абс.вел.'!DE62*100/'Физ. лица в абс.вел.'!CS62-100</f>
        <v>-1.0473066249865468</v>
      </c>
      <c r="CS58" s="11">
        <f>'Физ. лица в абс.вел.'!DF62*100/'Физ. лица в абс.вел.'!CT62-100</f>
        <v>1.1049185855712267</v>
      </c>
    </row>
    <row r="59" spans="1:97" x14ac:dyDescent="0.25">
      <c r="A59" s="8" t="s">
        <v>59</v>
      </c>
      <c r="B59" s="11">
        <f>'Физ. лица в абс.вел.'!O63*100/'Физ. лица в абс.вел.'!C63-100</f>
        <v>13.259519427767501</v>
      </c>
      <c r="C59" s="11">
        <f>'Физ. лица в абс.вел.'!P63*100/'Физ. лица в абс.вел.'!D63-100</f>
        <v>15.96721575842227</v>
      </c>
      <c r="D59" s="11">
        <f>'Физ. лица в абс.вел.'!Q63*100/'Физ. лица в абс.вел.'!E63-100</f>
        <v>16.598534886246455</v>
      </c>
      <c r="E59" s="11">
        <f>'Физ. лица в абс.вел.'!R63*100/'Физ. лица в абс.вел.'!F63-100</f>
        <v>17.767353850921324</v>
      </c>
      <c r="F59" s="11">
        <f>'Физ. лица в абс.вел.'!S63*100/'Физ. лица в абс.вел.'!G63-100</f>
        <v>19.475043977372692</v>
      </c>
      <c r="G59" s="11">
        <f>'Физ. лица в абс.вел.'!T63*100/'Физ. лица в абс.вел.'!H63-100</f>
        <v>20.302829318186866</v>
      </c>
      <c r="H59" s="11">
        <f>'Физ. лица в абс.вел.'!U63*100/'Физ. лица в абс.вел.'!I63-100</f>
        <v>20.983533514337807</v>
      </c>
      <c r="I59" s="11">
        <f>'Физ. лица в абс.вел.'!V63*100/'Физ. лица в абс.вел.'!J63-100</f>
        <v>21.853720125231277</v>
      </c>
      <c r="J59" s="11">
        <f>'Физ. лица в абс.вел.'!W63*100/'Физ. лица в абс.вел.'!K63-100</f>
        <v>22.528160792322183</v>
      </c>
      <c r="K59" s="11">
        <f>'Физ. лица в абс.вел.'!X63*100/'Физ. лица в абс.вел.'!L63-100</f>
        <v>22.985958212720917</v>
      </c>
      <c r="L59" s="11">
        <f>'Физ. лица в абс.вел.'!Y63*100/'Физ. лица в абс.вел.'!M63-100</f>
        <v>24.335876967104866</v>
      </c>
      <c r="M59" s="11">
        <f>'Физ. лица в абс.вел.'!Z63*100/'Физ. лица в абс.вел.'!N63-100</f>
        <v>23.413355265060261</v>
      </c>
      <c r="N59" s="11">
        <f>'Физ. лица в абс.вел.'!AA63*100/'Физ. лица в абс.вел.'!O63-100</f>
        <v>22.917540458560396</v>
      </c>
      <c r="O59" s="11">
        <f>'Физ. лица в абс.вел.'!AB63*100/'Физ. лица в абс.вел.'!P63-100</f>
        <v>23.105536755440156</v>
      </c>
      <c r="P59" s="11">
        <f>'Физ. лица в абс.вел.'!AC63*100/'Физ. лица в абс.вел.'!Q63-100</f>
        <v>23.031741509569656</v>
      </c>
      <c r="Q59" s="11">
        <f>'Физ. лица в абс.вел.'!AD63*100/'Физ. лица в абс.вел.'!R63-100</f>
        <v>22.970822708063295</v>
      </c>
      <c r="R59" s="11">
        <f>'Физ. лица в абс.вел.'!AE63*100/'Физ. лица в абс.вел.'!S63-100</f>
        <v>22.066765329720738</v>
      </c>
      <c r="S59" s="11">
        <f>'Физ. лица в абс.вел.'!AF63*100/'Физ. лица в абс.вел.'!T63-100</f>
        <v>21.733495567347404</v>
      </c>
      <c r="T59" s="11">
        <f>'Физ. лица в абс.вел.'!AG63*100/'Физ. лица в абс.вел.'!U63-100</f>
        <v>21.122508922846961</v>
      </c>
      <c r="U59" s="11">
        <f>'Физ. лица в абс.вел.'!AH63*100/'Физ. лица в абс.вел.'!V63-100</f>
        <v>20.116753689740648</v>
      </c>
      <c r="V59" s="11">
        <f>'Физ. лица в абс.вел.'!AI63*100/'Физ. лица в абс.вел.'!W63-100</f>
        <v>19.580212419785525</v>
      </c>
      <c r="W59" s="11">
        <f>'Физ. лица в абс.вел.'!AJ63*100/'Физ. лица в абс.вел.'!X63-100</f>
        <v>18.608144036097045</v>
      </c>
      <c r="X59" s="11">
        <f>'Физ. лица в абс.вел.'!AK63*100/'Физ. лица в абс.вел.'!Y63-100</f>
        <v>17.107785141009046</v>
      </c>
      <c r="Y59" s="11">
        <f>'Физ. лица в абс.вел.'!AL63*100/'Физ. лица в абс.вел.'!Z63-100</f>
        <v>17.270089276549314</v>
      </c>
      <c r="Z59" s="11">
        <f>'Физ. лица в абс.вел.'!AM63*100/'Физ. лица в абс.вел.'!AA63-100</f>
        <v>17.009532879201615</v>
      </c>
      <c r="AA59" s="11">
        <f>'Физ. лица в абс.вел.'!AN63*100/'Физ. лица в абс.вел.'!AB63-100</f>
        <v>16.832473062468154</v>
      </c>
      <c r="AB59" s="11">
        <f>'Физ. лица в абс.вел.'!AO63*100/'Физ. лица в абс.вел.'!AC63-100</f>
        <v>16.716649480147211</v>
      </c>
      <c r="AC59" s="11">
        <f>'Физ. лица в абс.вел.'!AP63*100/'Физ. лица в абс.вел.'!AD63-100</f>
        <v>13.669731573483617</v>
      </c>
      <c r="AD59" s="11">
        <f>'Физ. лица в абс.вел.'!AQ63*100/'Физ. лица в абс.вел.'!AE63-100</f>
        <v>11.949254712845246</v>
      </c>
      <c r="AE59" s="11">
        <f>'Физ. лица в абс.вел.'!AR63*100/'Физ. лица в абс.вел.'!AF63-100</f>
        <v>10.886328504152132</v>
      </c>
      <c r="AF59" s="11">
        <f>'Физ. лица в абс.вел.'!AS63*100/'Физ. лица в абс.вел.'!AG63-100</f>
        <v>11.010489974770948</v>
      </c>
      <c r="AG59" s="11">
        <f>'Физ. лица в абс.вел.'!AT63*100/'Физ. лица в абс.вел.'!AH63-100</f>
        <v>11.330027797868539</v>
      </c>
      <c r="AH59" s="11">
        <f>'Физ. лица в абс.вел.'!AU63*100/'Физ. лица в абс.вел.'!AI63-100</f>
        <v>11.973620938380165</v>
      </c>
      <c r="AI59" s="11">
        <f>'Физ. лица в абс.вел.'!AV63*100/'Физ. лица в абс.вел.'!AJ63-100</f>
        <v>13.797750125798501</v>
      </c>
      <c r="AJ59" s="11">
        <f>'Физ. лица в абс.вел.'!AW63*100/'Физ. лица в абс.вел.'!AK63-100</f>
        <v>13.513399486971778</v>
      </c>
      <c r="AK59" s="11">
        <f>'Физ. лица в абс.вел.'!AX63*100/'Физ. лица в абс.вел.'!AL63-100</f>
        <v>13.982385186175549</v>
      </c>
      <c r="AL59" s="11">
        <f>'Физ. лица в абс.вел.'!AY63*100/'Физ. лица в абс.вел.'!AM63-100</f>
        <v>13.968823446362876</v>
      </c>
      <c r="AM59" s="11">
        <f>'Физ. лица в абс.вел.'!AZ63*100/'Физ. лица в абс.вел.'!AN63-100</f>
        <v>14.116117779660883</v>
      </c>
      <c r="AN59" s="11">
        <f>'Физ. лица в абс.вел.'!BA63*100/'Физ. лица в абс.вел.'!AO63-100</f>
        <v>14.589091616480104</v>
      </c>
      <c r="AO59" s="11">
        <f>'Физ. лица в абс.вел.'!BB63*100/'Физ. лица в абс.вел.'!AP63-100</f>
        <v>17.812877132326562</v>
      </c>
      <c r="AP59" s="11">
        <f>'Физ. лица в абс.вел.'!BC63*100/'Физ. лица в абс.вел.'!AQ63-100</f>
        <v>20.169534392311391</v>
      </c>
      <c r="AQ59" s="11">
        <f>'Физ. лица в абс.вел.'!BD63*100/'Физ. лица в абс.вел.'!AR63-100</f>
        <v>22.344607354454894</v>
      </c>
      <c r="AR59" s="11">
        <f>'Физ. лица в абс.вел.'!BE63*100/'Физ. лица в абс.вел.'!AS63-100</f>
        <v>22.525776895289582</v>
      </c>
      <c r="AS59" s="11">
        <f>'Физ. лица в абс.вел.'!BF63*100/'Физ. лица в абс.вел.'!AT63-100</f>
        <v>22.734210505717797</v>
      </c>
      <c r="AT59" s="11">
        <f>'Физ. лица в абс.вел.'!BG63*100/'Физ. лица в абс.вел.'!AU63-100</f>
        <v>22.286809815950917</v>
      </c>
      <c r="AU59" s="11">
        <f>'Физ. лица в абс.вел.'!BH63*100/'Физ. лица в абс.вел.'!AV63-100</f>
        <v>21.674448583141597</v>
      </c>
      <c r="AV59" s="11">
        <f>'Физ. лица в абс.вел.'!BI63*100/'Физ. лица в абс.вел.'!AW63-100</f>
        <v>22.198517769667049</v>
      </c>
      <c r="AW59" s="11">
        <f>'Физ. лица в абс.вел.'!BJ63*100/'Физ. лица в абс.вел.'!AX63-100</f>
        <v>22.577618122502841</v>
      </c>
      <c r="AX59" s="11">
        <f>'Физ. лица в абс.вел.'!BK63*100/'Физ. лица в абс.вел.'!AY63-100</f>
        <v>22.872383062136109</v>
      </c>
      <c r="AY59" s="11">
        <f>'Физ. лица в абс.вел.'!BL63*100/'Физ. лица в абс.вел.'!AZ63-100</f>
        <v>23.339845862141061</v>
      </c>
      <c r="AZ59" s="11">
        <f>'Физ. лица в абс.вел.'!BM63*100/'Физ. лица в абс.вел.'!BA63-100</f>
        <v>21.406643465466999</v>
      </c>
      <c r="BA59" s="11">
        <f>'Физ. лица в абс.вел.'!BN63*100/'Физ. лица в абс.вел.'!BB63-100</f>
        <v>17.68121759954596</v>
      </c>
      <c r="BB59" s="11">
        <f>'Физ. лица в абс.вел.'!BO63*100/'Физ. лица в абс.вел.'!BC63-100</f>
        <v>14.445357213173736</v>
      </c>
      <c r="BC59" s="11">
        <f>'Физ. лица в абс.вел.'!BP63*100/'Физ. лица в абс.вел.'!BD63-100</f>
        <v>11.653527658164961</v>
      </c>
      <c r="BD59" s="11">
        <f>'Физ. лица в абс.вел.'!BQ63*100/'Физ. лица в абс.вел.'!BE63-100</f>
        <v>10.47829171303799</v>
      </c>
      <c r="BE59" s="11">
        <f>'Физ. лица в абс.вел.'!BR63*100/'Физ. лица в абс.вел.'!BF63-100</f>
        <v>8.8983699395423628</v>
      </c>
      <c r="BF59" s="11">
        <f>'Физ. лица в абс.вел.'!BS63*100/'Физ. лица в абс.вел.'!BG63-100</f>
        <v>8.8384693532001393</v>
      </c>
      <c r="BG59" s="11">
        <f>'Физ. лица в абс.вел.'!BT63*100/'Физ. лица в абс.вел.'!BH63-100</f>
        <v>7.8799376651534629</v>
      </c>
      <c r="BH59" s="11">
        <f>'Физ. лица в абс.вел.'!BU63*100/'Физ. лица в абс.вел.'!BI63-100</f>
        <v>7.8143439381957478</v>
      </c>
      <c r="BI59" s="11">
        <f>'Физ. лица в абс.вел.'!BV63*100/'Физ. лица в абс.вел.'!BJ63-100</f>
        <v>7.4951256563916644</v>
      </c>
      <c r="BJ59" s="11">
        <f>'Физ. лица в абс.вел.'!BW63*100/'Физ. лица в абс.вел.'!BK63-100</f>
        <v>7.2393976953961356</v>
      </c>
      <c r="BK59" s="11">
        <f>'Физ. лица в абс.вел.'!BX63*100/'Физ. лица в абс.вел.'!BL63-100</f>
        <v>6.8254218761873062</v>
      </c>
      <c r="BL59" s="11">
        <f>'Физ. лица в абс.вел.'!BY63*100/'Физ. лица в абс.вел.'!BM63-100</f>
        <v>8.2722055524805569</v>
      </c>
      <c r="BM59" s="11">
        <f>'Физ. лица в абс.вел.'!BZ63*100/'Физ. лица в абс.вел.'!BN63-100</f>
        <v>11.189399330694542</v>
      </c>
      <c r="BN59" s="11">
        <f>'Физ. лица в абс.вел.'!CA63*100/'Физ. лица в абс.вел.'!BO63-100</f>
        <v>14.332918075576913</v>
      </c>
      <c r="BO59" s="11">
        <f>'Физ. лица в абс.вел.'!CB63*100/'Физ. лица в абс.вел.'!BP63-100</f>
        <v>16.55917551218991</v>
      </c>
      <c r="BP59" s="11">
        <f>'Физ. лица в абс.вел.'!CC63*100/'Физ. лица в абс.вел.'!BQ63-100</f>
        <v>18.227874946244796</v>
      </c>
      <c r="BQ59" s="11">
        <f>'Физ. лица в абс.вел.'!CD63*100/'Физ. лица в абс.вел.'!BR63-100</f>
        <v>21.723853194890992</v>
      </c>
      <c r="BR59" s="11">
        <f>'Физ. лица в абс.вел.'!CE63*100/'Физ. лица в абс.вел.'!BS63-100</f>
        <v>23.468505842494636</v>
      </c>
      <c r="BS59" s="11">
        <f>'Физ. лица в абс.вел.'!CF63*100/'Физ. лица в абс.вел.'!BT63-100</f>
        <v>25.242945724041064</v>
      </c>
      <c r="BT59" s="11">
        <f>'Физ. лица в абс.вел.'!CG63*100/'Физ. лица в абс.вел.'!BU63-100</f>
        <v>25.836737457401426</v>
      </c>
      <c r="BU59" s="11">
        <f>'Физ. лица в абс.вел.'!CH63*100/'Физ. лица в абс.вел.'!BV63-100</f>
        <v>24.655880356526865</v>
      </c>
      <c r="BV59" s="11">
        <f>'Физ. лица в абс.вел.'!CI63*100/'Физ. лица в абс.вел.'!BW63-100</f>
        <v>24.868105250351164</v>
      </c>
      <c r="BW59" s="11">
        <f>'Физ. лица в абс.вел.'!CJ63*100/'Физ. лица в абс.вел.'!BX63-100</f>
        <v>24.115496996027531</v>
      </c>
      <c r="BX59" s="11">
        <f>'Физ. лица в абс.вел.'!CK63*100/'Физ. лица в абс.вел.'!BY63-100</f>
        <v>24.035020690620073</v>
      </c>
      <c r="BY59" s="11">
        <f>'Физ. лица в абс.вел.'!CL63*100/'Физ. лица в абс.вел.'!BZ63-100</f>
        <v>23.483486025008986</v>
      </c>
      <c r="BZ59" s="11">
        <f>'Физ. лица в абс.вел.'!CM63*100/'Физ. лица в абс.вел.'!CA63-100</f>
        <v>23.247946619900276</v>
      </c>
      <c r="CA59" s="11">
        <f>'Физ. лица в абс.вел.'!CN63*100/'Физ. лица в абс.вел.'!CB63-100</f>
        <v>24.19241537286841</v>
      </c>
      <c r="CB59" s="11">
        <f>'Физ. лица в абс.вел.'!CO63*100/'Физ. лица в абс.вел.'!CC63-100</f>
        <v>21.480569825554454</v>
      </c>
      <c r="CC59" s="11">
        <f>'Физ. лица в абс.вел.'!CP63*100/'Физ. лица в абс.вел.'!CD63-100</f>
        <v>18.298597078690605</v>
      </c>
      <c r="CD59" s="11">
        <f>'Физ. лица в абс.вел.'!CQ63*100/'Физ. лица в абс.вел.'!CE63-100</f>
        <v>14.986443414672848</v>
      </c>
      <c r="CE59" s="11">
        <f>'Физ. лица в абс.вел.'!CR63*100/'Физ. лица в абс.вел.'!CF63-100</f>
        <v>12.278382333498968</v>
      </c>
      <c r="CF59" s="11">
        <f>'Физ. лица в абс.вел.'!CS63*100/'Физ. лица в абс.вел.'!CG63-100</f>
        <v>6.604551894829342</v>
      </c>
      <c r="CG59" s="11">
        <f>'Физ. лица в абс.вел.'!CT63*100/'Физ. лица в абс.вел.'!CH63-100</f>
        <v>4.636039437801557</v>
      </c>
      <c r="CH59" s="11">
        <f>'Физ. лица в абс.вел.'!CU63*100/'Физ. лица в абс.вел.'!CI63-100</f>
        <v>4.0612239474919676</v>
      </c>
      <c r="CI59" s="11">
        <f>'Физ. лица в абс.вел.'!CV63*100/'Физ. лица в абс.вел.'!CJ63-100</f>
        <v>3.1882767346614855</v>
      </c>
      <c r="CJ59" s="11">
        <f>'Физ. лица в абс.вел.'!CW63*100/'Физ. лица в абс.вел.'!CK63-100</f>
        <v>1.4676916936372493</v>
      </c>
      <c r="CK59" s="11">
        <f>'Физ. лица в абс.вел.'!CX63*100/'Физ. лица в абс.вел.'!CL63-100</f>
        <v>0.22146259552448555</v>
      </c>
      <c r="CL59" s="11">
        <f>'Физ. лица в абс.вел.'!CY63*100/'Физ. лица в абс.вел.'!CM63-100</f>
        <v>-1.2511735013913636</v>
      </c>
      <c r="CM59" s="11">
        <f>'Физ. лица в абс.вел.'!CZ63*100/'Физ. лица в абс.вел.'!CN63-100</f>
        <v>-4.0598255566121253</v>
      </c>
      <c r="CN59" s="11">
        <f>'Физ. лица в абс.вел.'!DA63*100/'Физ. лица в абс.вел.'!CO63-100</f>
        <v>-4.4482635570522149</v>
      </c>
      <c r="CO59" s="11">
        <f>'Физ. лица в абс.вел.'!DB63*100/'Физ. лица в абс.вел.'!CP63-100</f>
        <v>-4.5939988449932088</v>
      </c>
      <c r="CP59" s="11">
        <f>'Физ. лица в абс.вел.'!DC63*100/'Физ. лица в абс.вел.'!CQ63-100</f>
        <v>-4.6939744562724997</v>
      </c>
      <c r="CQ59" s="11">
        <f>'Физ. лица в абс.вел.'!DD63*100/'Физ. лица в абс.вел.'!CR63-100</f>
        <v>-3.9527216325735139</v>
      </c>
      <c r="CR59" s="11">
        <f>'Физ. лица в абс.вел.'!DE63*100/'Физ. лица в абс.вел.'!CS63-100</f>
        <v>0.1493114847870487</v>
      </c>
      <c r="CS59" s="11">
        <f>'Физ. лица в абс.вел.'!DF63*100/'Физ. лица в абс.вел.'!CT63-100</f>
        <v>2.0103567711443588</v>
      </c>
    </row>
    <row r="60" spans="1:97" x14ac:dyDescent="0.25">
      <c r="A60" s="8" t="s">
        <v>60</v>
      </c>
      <c r="B60" s="11">
        <f>'Физ. лица в абс.вел.'!O64*100/'Физ. лица в абс.вел.'!C64-100</f>
        <v>13.573622296817177</v>
      </c>
      <c r="C60" s="11">
        <f>'Физ. лица в абс.вел.'!P64*100/'Физ. лица в абс.вел.'!D64-100</f>
        <v>14.176852059299279</v>
      </c>
      <c r="D60" s="11">
        <f>'Физ. лица в абс.вел.'!Q64*100/'Физ. лица в абс.вел.'!E64-100</f>
        <v>15.070723350499918</v>
      </c>
      <c r="E60" s="11">
        <f>'Физ. лица в абс.вел.'!R64*100/'Физ. лица в абс.вел.'!F64-100</f>
        <v>15.871600640668944</v>
      </c>
      <c r="F60" s="11">
        <f>'Физ. лица в абс.вел.'!S64*100/'Физ. лица в абс.вел.'!G64-100</f>
        <v>17.492467494014832</v>
      </c>
      <c r="G60" s="11">
        <f>'Физ. лица в абс.вел.'!T64*100/'Физ. лица в абс.вел.'!H64-100</f>
        <v>17.130683021865678</v>
      </c>
      <c r="H60" s="11">
        <f>'Физ. лица в абс.вел.'!U64*100/'Физ. лица в абс.вел.'!I64-100</f>
        <v>17.864270829484525</v>
      </c>
      <c r="I60" s="11">
        <f>'Физ. лица в абс.вел.'!V64*100/'Физ. лица в абс.вел.'!J64-100</f>
        <v>18.694627870456927</v>
      </c>
      <c r="J60" s="11">
        <f>'Физ. лица в абс.вел.'!W64*100/'Физ. лица в абс.вел.'!K64-100</f>
        <v>19.608973982579286</v>
      </c>
      <c r="K60" s="11">
        <f>'Физ. лица в абс.вел.'!X64*100/'Физ. лица в абс.вел.'!L64-100</f>
        <v>19.987847292164602</v>
      </c>
      <c r="L60" s="11">
        <f>'Физ. лица в абс.вел.'!Y64*100/'Физ. лица в абс.вел.'!M64-100</f>
        <v>20.824514949649213</v>
      </c>
      <c r="M60" s="11">
        <f>'Физ. лица в абс.вел.'!Z64*100/'Физ. лица в абс.вел.'!N64-100</f>
        <v>19.459527026486839</v>
      </c>
      <c r="N60" s="11">
        <f>'Физ. лица в абс.вел.'!AA64*100/'Физ. лица в абс.вел.'!O64-100</f>
        <v>19.777760160771976</v>
      </c>
      <c r="O60" s="11">
        <f>'Физ. лица в абс.вел.'!AB64*100/'Физ. лица в абс.вел.'!P64-100</f>
        <v>19.965689530886962</v>
      </c>
      <c r="P60" s="11">
        <f>'Физ. лица в абс.вел.'!AC64*100/'Физ. лица в абс.вел.'!Q64-100</f>
        <v>20.828652188974047</v>
      </c>
      <c r="Q60" s="11">
        <f>'Физ. лица в абс.вел.'!AD64*100/'Физ. лица в абс.вел.'!R64-100</f>
        <v>21.169367462721141</v>
      </c>
      <c r="R60" s="11">
        <f>'Физ. лица в абс.вел.'!AE64*100/'Физ. лица в абс.вел.'!S64-100</f>
        <v>20.361803117647298</v>
      </c>
      <c r="S60" s="11">
        <f>'Физ. лица в абс.вел.'!AF64*100/'Физ. лица в абс.вел.'!T64-100</f>
        <v>21.09576946073517</v>
      </c>
      <c r="T60" s="11">
        <f>'Физ. лица в абс.вел.'!AG64*100/'Физ. лица в абс.вел.'!U64-100</f>
        <v>19.709228290195867</v>
      </c>
      <c r="U60" s="11">
        <f>'Физ. лица в абс.вел.'!AH64*100/'Физ. лица в абс.вел.'!V64-100</f>
        <v>18.767178711436287</v>
      </c>
      <c r="V60" s="11">
        <f>'Физ. лица в абс.вел.'!AI64*100/'Физ. лица в абс.вел.'!W64-100</f>
        <v>18.026155418080378</v>
      </c>
      <c r="W60" s="11">
        <f>'Физ. лица в абс.вел.'!AJ64*100/'Физ. лица в абс.вел.'!X64-100</f>
        <v>17.03275586648833</v>
      </c>
      <c r="X60" s="11">
        <f>'Физ. лица в абс.вел.'!AK64*100/'Физ. лица в абс.вел.'!Y64-100</f>
        <v>15.750723847789047</v>
      </c>
      <c r="Y60" s="11">
        <f>'Физ. лица в абс.вел.'!AL64*100/'Физ. лица в абс.вел.'!Z64-100</f>
        <v>16.127452916293905</v>
      </c>
      <c r="Z60" s="11">
        <f>'Физ. лица в абс.вел.'!AM64*100/'Физ. лица в абс.вел.'!AA64-100</f>
        <v>15.919487041699426</v>
      </c>
      <c r="AA60" s="11">
        <f>'Физ. лица в абс.вел.'!AN64*100/'Физ. лица в абс.вел.'!AB64-100</f>
        <v>15.825057270573097</v>
      </c>
      <c r="AB60" s="11">
        <f>'Физ. лица в абс.вел.'!AO64*100/'Физ. лица в абс.вел.'!AC64-100</f>
        <v>15.716198989882685</v>
      </c>
      <c r="AC60" s="11">
        <f>'Физ. лица в абс.вел.'!AP64*100/'Физ. лица в абс.вел.'!AD64-100</f>
        <v>12.504465428886661</v>
      </c>
      <c r="AD60" s="11">
        <f>'Физ. лица в абс.вел.'!AQ64*100/'Физ. лица в абс.вел.'!AE64-100</f>
        <v>11.032749044443136</v>
      </c>
      <c r="AE60" s="11">
        <f>'Физ. лица в абс.вел.'!AR64*100/'Физ. лица в абс.вел.'!AF64-100</f>
        <v>10.228446367973248</v>
      </c>
      <c r="AF60" s="11">
        <f>'Физ. лица в абс.вел.'!AS64*100/'Физ. лица в абс.вел.'!AG64-100</f>
        <v>10.673914103846059</v>
      </c>
      <c r="AG60" s="11">
        <f>'Физ. лица в абс.вел.'!AT64*100/'Физ. лица в абс.вел.'!AH64-100</f>
        <v>10.789914251939678</v>
      </c>
      <c r="AH60" s="11">
        <f>'Физ. лица в абс.вел.'!AU64*100/'Физ. лица в абс.вел.'!AI64-100</f>
        <v>10.956874550868989</v>
      </c>
      <c r="AI60" s="11">
        <f>'Физ. лица в абс.вел.'!AV64*100/'Физ. лица в абс.вел.'!AJ64-100</f>
        <v>11.968026509443106</v>
      </c>
      <c r="AJ60" s="11">
        <f>'Физ. лица в абс.вел.'!AW64*100/'Физ. лица в абс.вел.'!AK64-100</f>
        <v>10.537714322210547</v>
      </c>
      <c r="AK60" s="11">
        <f>'Физ. лица в абс.вел.'!AX64*100/'Физ. лица в абс.вел.'!AL64-100</f>
        <v>10.390216633336976</v>
      </c>
      <c r="AL60" s="11">
        <f>'Физ. лица в абс.вел.'!AY64*100/'Физ. лица в абс.вел.'!AM64-100</f>
        <v>10.170864107091248</v>
      </c>
      <c r="AM60" s="11">
        <f>'Физ. лица в абс.вел.'!AZ64*100/'Физ. лица в абс.вел.'!AN64-100</f>
        <v>10.391259010744889</v>
      </c>
      <c r="AN60" s="11">
        <f>'Физ. лица в абс.вел.'!BA64*100/'Физ. лица в абс.вел.'!AO64-100</f>
        <v>10.598665789092038</v>
      </c>
      <c r="AO60" s="11">
        <f>'Физ. лица в абс.вел.'!BB64*100/'Физ. лица в абс.вел.'!AP64-100</f>
        <v>13.624804354362368</v>
      </c>
      <c r="AP60" s="11">
        <f>'Физ. лица в абс.вел.'!BC64*100/'Физ. лица в абс.вел.'!AQ64-100</f>
        <v>15.529382718820315</v>
      </c>
      <c r="AQ60" s="11">
        <f>'Физ. лица в абс.вел.'!BD64*100/'Физ. лица в абс.вел.'!AR64-100</f>
        <v>17.386309132078836</v>
      </c>
      <c r="AR60" s="11">
        <f>'Физ. лица в абс.вел.'!BE64*100/'Физ. лица в абс.вел.'!AS64-100</f>
        <v>17.757143211298029</v>
      </c>
      <c r="AS60" s="11">
        <f>'Физ. лица в абс.вел.'!BF64*100/'Физ. лица в абс.вел.'!AT64-100</f>
        <v>18.05532612080755</v>
      </c>
      <c r="AT60" s="11">
        <f>'Физ. лица в абс.вел.'!BG64*100/'Физ. лица в абс.вел.'!AU64-100</f>
        <v>17.682380784853038</v>
      </c>
      <c r="AU60" s="11">
        <f>'Физ. лица в абс.вел.'!BH64*100/'Физ. лица в абс.вел.'!AV64-100</f>
        <v>17.662739048188755</v>
      </c>
      <c r="AV60" s="11">
        <f>'Физ. лица в абс.вел.'!BI64*100/'Физ. лица в абс.вел.'!AW64-100</f>
        <v>18.127357152612177</v>
      </c>
      <c r="AW60" s="11">
        <f>'Физ. лица в абс.вел.'!BJ64*100/'Физ. лица в абс.вел.'!AX64-100</f>
        <v>18.64415185749786</v>
      </c>
      <c r="AX60" s="11">
        <f>'Физ. лица в абс.вел.'!BK64*100/'Физ. лица в абс.вел.'!AY64-100</f>
        <v>18.802759466184597</v>
      </c>
      <c r="AY60" s="11">
        <f>'Физ. лица в абс.вел.'!BL64*100/'Физ. лица в абс.вел.'!AZ64-100</f>
        <v>18.924288471805824</v>
      </c>
      <c r="AZ60" s="11">
        <f>'Физ. лица в абс.вел.'!BM64*100/'Физ. лица в абс.вел.'!BA64-100</f>
        <v>16.280477195530636</v>
      </c>
      <c r="BA60" s="11">
        <f>'Физ. лица в абс.вел.'!BN64*100/'Физ. лица в абс.вел.'!BB64-100</f>
        <v>12.799732911267185</v>
      </c>
      <c r="BB60" s="11">
        <f>'Физ. лица в абс.вел.'!BO64*100/'Физ. лица в абс.вел.'!BC64-100</f>
        <v>10.054494324722057</v>
      </c>
      <c r="BC60" s="11">
        <f>'Физ. лица в абс.вел.'!BP64*100/'Физ. лица в абс.вел.'!BD64-100</f>
        <v>7.6771223322374027</v>
      </c>
      <c r="BD60" s="11">
        <f>'Физ. лица в абс.вел.'!BQ64*100/'Физ. лица в абс.вел.'!BE64-100</f>
        <v>6.671781652483503</v>
      </c>
      <c r="BE60" s="11">
        <f>'Физ. лица в абс.вел.'!BR64*100/'Физ. лица в абс.вел.'!BF64-100</f>
        <v>5.1943285382979667</v>
      </c>
      <c r="BF60" s="11">
        <f>'Физ. лица в абс.вел.'!BS64*100/'Физ. лица в абс.вел.'!BG64-100</f>
        <v>5.0581022717750415</v>
      </c>
      <c r="BG60" s="11">
        <f>'Физ. лица в абс.вел.'!BT64*100/'Физ. лица в абс.вел.'!BH64-100</f>
        <v>4.2605046513909599</v>
      </c>
      <c r="BH60" s="11">
        <f>'Физ. лица в абс.вел.'!BU64*100/'Физ. лица в абс.вел.'!BI64-100</f>
        <v>5.0162636150803621</v>
      </c>
      <c r="BI60" s="11">
        <f>'Физ. лица в абс.вел.'!BV64*100/'Физ. лица в абс.вел.'!BJ64-100</f>
        <v>4.4041969457956895</v>
      </c>
      <c r="BJ60" s="11">
        <f>'Физ. лица в абс.вел.'!BW64*100/'Физ. лица в абс.вел.'!BK64-100</f>
        <v>4.1902696368330936</v>
      </c>
      <c r="BK60" s="11">
        <f>'Физ. лица в абс.вел.'!BX64*100/'Физ. лица в абс.вел.'!BL64-100</f>
        <v>3.6049297446633943</v>
      </c>
      <c r="BL60" s="11">
        <f>'Физ. лица в абс.вел.'!BY64*100/'Физ. лица в абс.вел.'!BM64-100</f>
        <v>5.8033526337475365</v>
      </c>
      <c r="BM60" s="11">
        <f>'Физ. лица в абс.вел.'!BZ64*100/'Физ. лица в абс.вел.'!BN64-100</f>
        <v>8.8597881683866149</v>
      </c>
      <c r="BN60" s="11">
        <f>'Физ. лица в абс.вел.'!CA64*100/'Физ. лица в абс.вел.'!BO64-100</f>
        <v>11.651871514974985</v>
      </c>
      <c r="BO60" s="11">
        <f>'Физ. лица в абс.вел.'!CB64*100/'Физ. лица в абс.вел.'!BP64-100</f>
        <v>14.048390690737733</v>
      </c>
      <c r="BP60" s="11">
        <f>'Физ. лица в абс.вел.'!CC64*100/'Физ. лица в абс.вел.'!BQ64-100</f>
        <v>15.203585776187225</v>
      </c>
      <c r="BQ60" s="11">
        <f>'Физ. лица в абс.вел.'!CD64*100/'Физ. лица в абс.вел.'!BR64-100</f>
        <v>18.255226448544533</v>
      </c>
      <c r="BR60" s="11">
        <f>'Физ. лица в абс.вел.'!CE64*100/'Физ. лица в абс.вел.'!BS64-100</f>
        <v>20.501936910815871</v>
      </c>
      <c r="BS60" s="11">
        <f>'Физ. лица в абс.вел.'!CF64*100/'Физ. лица в абс.вел.'!BT64-100</f>
        <v>22.365609795220024</v>
      </c>
      <c r="BT60" s="11">
        <f>'Физ. лица в абс.вел.'!CG64*100/'Физ. лица в абс.вел.'!BU64-100</f>
        <v>22.852231130607464</v>
      </c>
      <c r="BU60" s="11">
        <f>'Физ. лица в абс.вел.'!CH64*100/'Физ. лица в абс.вел.'!BV64-100</f>
        <v>21.929282946185666</v>
      </c>
      <c r="BV60" s="11">
        <f>'Физ. лица в абс.вел.'!CI64*100/'Физ. лица в абс.вел.'!BW64-100</f>
        <v>22.180044863280301</v>
      </c>
      <c r="BW60" s="11">
        <f>'Физ. лица в абс.вел.'!CJ64*100/'Физ. лица в абс.вел.'!BX64-100</f>
        <v>22.444855545278031</v>
      </c>
      <c r="BX60" s="11">
        <f>'Физ. лица в абс.вел.'!CK64*100/'Физ. лица в абс.вел.'!BY64-100</f>
        <v>22.469158070142711</v>
      </c>
      <c r="BY60" s="11">
        <f>'Физ. лица в абс.вел.'!CL64*100/'Физ. лица в абс.вел.'!BZ64-100</f>
        <v>21.968751006992562</v>
      </c>
      <c r="BZ60" s="11">
        <f>'Физ. лица в абс.вел.'!CM64*100/'Физ. лица в абс.вел.'!CA64-100</f>
        <v>21.897888117250403</v>
      </c>
      <c r="CA60" s="11">
        <f>'Физ. лица в абс.вел.'!CN64*100/'Физ. лица в абс.вел.'!CB64-100</f>
        <v>22.123780820433851</v>
      </c>
      <c r="CB60" s="11">
        <f>'Физ. лица в абс.вел.'!CO64*100/'Физ. лица в абс.вел.'!CC64-100</f>
        <v>20.292906143643549</v>
      </c>
      <c r="CC60" s="11">
        <f>'Физ. лица в абс.вел.'!CP64*100/'Физ. лица в абс.вел.'!CD64-100</f>
        <v>17.95274167613259</v>
      </c>
      <c r="CD60" s="11">
        <f>'Физ. лица в абс.вел.'!CQ64*100/'Физ. лица в абс.вел.'!CE64-100</f>
        <v>14.770800088731775</v>
      </c>
      <c r="CE60" s="11">
        <f>'Физ. лица в абс.вел.'!CR64*100/'Физ. лица в абс.вел.'!CF64-100</f>
        <v>11.734839229504104</v>
      </c>
      <c r="CF60" s="11">
        <f>'Физ. лица в абс.вел.'!CS64*100/'Физ. лица в абс.вел.'!CG64-100</f>
        <v>6.6416327318410566</v>
      </c>
      <c r="CG60" s="11">
        <f>'Физ. лица в абс.вел.'!CT64*100/'Физ. лица в абс.вел.'!CH64-100</f>
        <v>5.0269442552911983</v>
      </c>
      <c r="CH60" s="11">
        <f>'Физ. лица в абс.вел.'!CU64*100/'Физ. лица в абс.вел.'!CI64-100</f>
        <v>3.2475182907979274</v>
      </c>
      <c r="CI60" s="11">
        <f>'Физ. лица в абс.вел.'!CV64*100/'Физ. лица в абс.вел.'!CJ64-100</f>
        <v>1.5823054019566172</v>
      </c>
      <c r="CJ60" s="11">
        <f>'Физ. лица в абс.вел.'!CW64*100/'Физ. лица в абс.вел.'!CK64-100</f>
        <v>-0.31748103816467221</v>
      </c>
      <c r="CK60" s="11">
        <f>'Физ. лица в абс.вел.'!CX64*100/'Физ. лица в абс.вел.'!CL64-100</f>
        <v>-1.7476622705409</v>
      </c>
      <c r="CL60" s="11">
        <f>'Физ. лица в абс.вел.'!CY64*100/'Физ. лица в абс.вел.'!CM64-100</f>
        <v>-3.2286201596638051</v>
      </c>
      <c r="CM60" s="11">
        <f>'Физ. лица в абс.вел.'!CZ64*100/'Физ. лица в абс.вел.'!CN64-100</f>
        <v>-5.6581986143187066</v>
      </c>
      <c r="CN60" s="11">
        <f>'Физ. лица в абс.вел.'!DA64*100/'Физ. лица в абс.вел.'!CO64-100</f>
        <v>-6.2080871439286227</v>
      </c>
      <c r="CO60" s="11">
        <f>'Физ. лица в абс.вел.'!DB64*100/'Физ. лица в абс.вел.'!CP64-100</f>
        <v>-6.5548039327572951</v>
      </c>
      <c r="CP60" s="11">
        <f>'Физ. лица в абс.вел.'!DC64*100/'Физ. лица в абс.вел.'!CQ64-100</f>
        <v>-6.2739749514850587</v>
      </c>
      <c r="CQ60" s="11">
        <f>'Физ. лица в абс.вел.'!DD64*100/'Физ. лица в абс.вел.'!CR64-100</f>
        <v>-5.2936686209118875</v>
      </c>
      <c r="CR60" s="11">
        <f>'Физ. лица в абс.вел.'!DE64*100/'Физ. лица в абс.вел.'!CS64-100</f>
        <v>-1.681267058703753</v>
      </c>
      <c r="CS60" s="11">
        <f>'Физ. лица в абс.вел.'!DF64*100/'Физ. лица в абс.вел.'!CT64-100</f>
        <v>0.31315411856084552</v>
      </c>
    </row>
    <row r="61" spans="1:97" x14ac:dyDescent="0.25">
      <c r="A61" s="8" t="s">
        <v>61</v>
      </c>
      <c r="B61" s="11">
        <f>'Физ. лица в абс.вел.'!O65*100/'Физ. лица в абс.вел.'!C65-100</f>
        <v>15.243552146395842</v>
      </c>
      <c r="C61" s="11">
        <f>'Физ. лица в абс.вел.'!P65*100/'Физ. лица в абс.вел.'!D65-100</f>
        <v>16.085290307686208</v>
      </c>
      <c r="D61" s="11">
        <f>'Физ. лица в абс.вел.'!Q65*100/'Физ. лица в абс.вел.'!E65-100</f>
        <v>17.070204232803249</v>
      </c>
      <c r="E61" s="11">
        <f>'Физ. лица в абс.вел.'!R65*100/'Физ. лица в абс.вел.'!F65-100</f>
        <v>18.256056809354831</v>
      </c>
      <c r="F61" s="11">
        <f>'Физ. лица в абс.вел.'!S65*100/'Физ. лица в абс.вел.'!G65-100</f>
        <v>19.587924434031692</v>
      </c>
      <c r="G61" s="11">
        <f>'Физ. лица в абс.вел.'!T65*100/'Физ. лица в абс.вел.'!H65-100</f>
        <v>20.501994590001559</v>
      </c>
      <c r="H61" s="11">
        <f>'Физ. лица в абс.вел.'!U65*100/'Физ. лица в абс.вел.'!I65-100</f>
        <v>21.390022607551785</v>
      </c>
      <c r="I61" s="11">
        <f>'Физ. лица в абс.вел.'!V65*100/'Физ. лица в абс.вел.'!J65-100</f>
        <v>22.330177539665627</v>
      </c>
      <c r="J61" s="11">
        <f>'Физ. лица в абс.вел.'!W65*100/'Физ. лица в абс.вел.'!K65-100</f>
        <v>22.962484987655827</v>
      </c>
      <c r="K61" s="11">
        <f>'Физ. лица в абс.вел.'!X65*100/'Физ. лица в абс.вел.'!L65-100</f>
        <v>23.319574584259357</v>
      </c>
      <c r="L61" s="11">
        <f>'Физ. лица в абс.вел.'!Y65*100/'Физ. лица в абс.вел.'!M65-100</f>
        <v>24.15426209392821</v>
      </c>
      <c r="M61" s="11">
        <f>'Физ. лица в абс.вел.'!Z65*100/'Физ. лица в абс.вел.'!N65-100</f>
        <v>23.313375367363804</v>
      </c>
      <c r="N61" s="11">
        <f>'Физ. лица в абс.вел.'!AA65*100/'Физ. лица в абс.вел.'!O65-100</f>
        <v>22.514737300428862</v>
      </c>
      <c r="O61" s="11">
        <f>'Физ. лица в абс.вел.'!AB65*100/'Физ. лица в абс.вел.'!P65-100</f>
        <v>22.693029065385204</v>
      </c>
      <c r="P61" s="11">
        <f>'Физ. лица в абс.вел.'!AC65*100/'Физ. лица в абс.вел.'!Q65-100</f>
        <v>22.685778530369561</v>
      </c>
      <c r="Q61" s="11">
        <f>'Физ. лица в абс.вел.'!AD65*100/'Физ. лица в абс.вел.'!R65-100</f>
        <v>22.949514218701069</v>
      </c>
      <c r="R61" s="11">
        <f>'Физ. лица в абс.вел.'!AE65*100/'Физ. лица в абс.вел.'!S65-100</f>
        <v>22.601084502007794</v>
      </c>
      <c r="S61" s="11">
        <f>'Физ. лица в абс.вел.'!AF65*100/'Физ. лица в абс.вел.'!T65-100</f>
        <v>22.145261035066213</v>
      </c>
      <c r="T61" s="11">
        <f>'Физ. лица в абс.вел.'!AG65*100/'Физ. лица в абс.вел.'!U65-100</f>
        <v>21.481105752649682</v>
      </c>
      <c r="U61" s="11">
        <f>'Физ. лица в абс.вел.'!AH65*100/'Физ. лица в абс.вел.'!V65-100</f>
        <v>20.588689752368396</v>
      </c>
      <c r="V61" s="11">
        <f>'Физ. лица в абс.вел.'!AI65*100/'Физ. лица в абс.вел.'!W65-100</f>
        <v>20.15988662258124</v>
      </c>
      <c r="W61" s="11">
        <f>'Физ. лица в абс.вел.'!AJ65*100/'Физ. лица в абс.вел.'!X65-100</f>
        <v>19.166473502607317</v>
      </c>
      <c r="X61" s="11">
        <f>'Физ. лица в абс.вел.'!AK65*100/'Физ. лица в абс.вел.'!Y65-100</f>
        <v>17.976569904475539</v>
      </c>
      <c r="Y61" s="11">
        <f>'Физ. лица в абс.вел.'!AL65*100/'Физ. лица в абс.вел.'!Z65-100</f>
        <v>17.963143590232718</v>
      </c>
      <c r="Z61" s="11">
        <f>'Физ. лица в абс.вел.'!AM65*100/'Физ. лица в абс.вел.'!AA65-100</f>
        <v>17.983552872492908</v>
      </c>
      <c r="AA61" s="11">
        <f>'Физ. лица в абс.вел.'!AN65*100/'Физ. лица в абс.вел.'!AB65-100</f>
        <v>17.96388881693133</v>
      </c>
      <c r="AB61" s="11">
        <f>'Физ. лица в абс.вел.'!AO65*100/'Физ. лица в абс.вел.'!AC65-100</f>
        <v>17.920503947281247</v>
      </c>
      <c r="AC61" s="11">
        <f>'Физ. лица в абс.вел.'!AP65*100/'Физ. лица в абс.вел.'!AD65-100</f>
        <v>14.491503020206196</v>
      </c>
      <c r="AD61" s="11">
        <f>'Физ. лица в абс.вел.'!AQ65*100/'Физ. лица в абс.вел.'!AE65-100</f>
        <v>12.608169721782829</v>
      </c>
      <c r="AE61" s="11">
        <f>'Физ. лица в абс.вел.'!AR65*100/'Физ. лица в абс.вел.'!AF65-100</f>
        <v>12.132829868395035</v>
      </c>
      <c r="AF61" s="11">
        <f>'Физ. лица в абс.вел.'!AS65*100/'Физ. лица в абс.вел.'!AG65-100</f>
        <v>11.833853194893493</v>
      </c>
      <c r="AG61" s="11">
        <f>'Физ. лица в абс.вел.'!AT65*100/'Физ. лица в абс.вел.'!AH65-100</f>
        <v>11.947878725696398</v>
      </c>
      <c r="AH61" s="11">
        <f>'Физ. лица в абс.вел.'!AU65*100/'Физ. лица в абс.вел.'!AI65-100</f>
        <v>12.207149395783588</v>
      </c>
      <c r="AI61" s="11">
        <f>'Физ. лица в абс.вел.'!AV65*100/'Физ. лица в абс.вел.'!AJ65-100</f>
        <v>13.523613963039011</v>
      </c>
      <c r="AJ61" s="11">
        <f>'Физ. лица в абс.вел.'!AW65*100/'Физ. лица в абс.вел.'!AK65-100</f>
        <v>12.982143018109383</v>
      </c>
      <c r="AK61" s="11">
        <f>'Физ. лица в абс.вел.'!AX65*100/'Физ. лица в абс.вел.'!AL65-100</f>
        <v>12.658877962074726</v>
      </c>
      <c r="AL61" s="11">
        <f>'Физ. лица в абс.вел.'!AY65*100/'Физ. лица в абс.вел.'!AM65-100</f>
        <v>12.417141463630927</v>
      </c>
      <c r="AM61" s="11">
        <f>'Физ. лица в абс.вел.'!AZ65*100/'Физ. лица в абс.вел.'!AN65-100</f>
        <v>12.651083939425888</v>
      </c>
      <c r="AN61" s="11">
        <f>'Физ. лица в абс.вел.'!BA65*100/'Физ. лица в абс.вел.'!AO65-100</f>
        <v>13.082338907305527</v>
      </c>
      <c r="AO61" s="11">
        <f>'Физ. лица в абс.вел.'!BB65*100/'Физ. лица в абс.вел.'!AP65-100</f>
        <v>16.324672382545657</v>
      </c>
      <c r="AP61" s="11">
        <f>'Физ. лица в абс.вел.'!BC65*100/'Физ. лица в абс.вел.'!AQ65-100</f>
        <v>18.20055841139785</v>
      </c>
      <c r="AQ61" s="11">
        <f>'Физ. лица в абс.вел.'!BD65*100/'Физ. лица в абс.вел.'!AR65-100</f>
        <v>19.445041759489428</v>
      </c>
      <c r="AR61" s="11">
        <f>'Физ. лица в абс.вел.'!BE65*100/'Физ. лица в абс.вел.'!AS65-100</f>
        <v>20.076074359290033</v>
      </c>
      <c r="AS61" s="11">
        <f>'Физ. лица в абс.вел.'!BF65*100/'Физ. лица в абс.вел.'!AT65-100</f>
        <v>20.182718024345746</v>
      </c>
      <c r="AT61" s="11">
        <f>'Физ. лица в абс.вел.'!BG65*100/'Физ. лица в абс.вел.'!AU65-100</f>
        <v>20.156112919491974</v>
      </c>
      <c r="AU61" s="11">
        <f>'Физ. лица в абс.вел.'!BH65*100/'Физ. лица в абс.вел.'!AV65-100</f>
        <v>19.563321234630422</v>
      </c>
      <c r="AV61" s="11">
        <f>'Физ. лица в абс.вел.'!BI65*100/'Физ. лица в абс.вел.'!AW65-100</f>
        <v>19.008848004212581</v>
      </c>
      <c r="AW61" s="11">
        <f>'Физ. лица в абс.вел.'!BJ65*100/'Физ. лица в абс.вел.'!AX65-100</f>
        <v>19.735668499439072</v>
      </c>
      <c r="AX61" s="11">
        <f>'Физ. лица в абс.вел.'!BK65*100/'Физ. лица в абс.вел.'!AY65-100</f>
        <v>20.113985958823065</v>
      </c>
      <c r="AY61" s="11">
        <f>'Физ. лица в абс.вел.'!BL65*100/'Физ. лица в абс.вел.'!AZ65-100</f>
        <v>20.283984358247594</v>
      </c>
      <c r="AZ61" s="11">
        <f>'Физ. лица в абс.вел.'!BM65*100/'Физ. лица в абс.вел.'!BA65-100</f>
        <v>17.577070959555428</v>
      </c>
      <c r="BA61" s="11">
        <f>'Физ. лица в абс.вел.'!BN65*100/'Физ. лица в абс.вел.'!BB65-100</f>
        <v>14.028471163677352</v>
      </c>
      <c r="BB61" s="11">
        <f>'Физ. лица в абс.вел.'!BO65*100/'Физ. лица в абс.вел.'!BC65-100</f>
        <v>11.440534534269361</v>
      </c>
      <c r="BC61" s="11">
        <f>'Физ. лица в абс.вел.'!BP65*100/'Физ. лица в абс.вел.'!BD65-100</f>
        <v>9.1785004464671545</v>
      </c>
      <c r="BD61" s="11">
        <f>'Физ. лица в абс.вел.'!BQ65*100/'Физ. лица в абс.вел.'!BE65-100</f>
        <v>8.1813682163690942</v>
      </c>
      <c r="BE61" s="11">
        <f>'Физ. лица в абс.вел.'!BR65*100/'Физ. лица в абс.вел.'!BF65-100</f>
        <v>6.6331818544207977</v>
      </c>
      <c r="BF61" s="11">
        <f>'Физ. лица в абс.вел.'!BS65*100/'Физ. лица в абс.вел.'!BG65-100</f>
        <v>6.4669114134810854</v>
      </c>
      <c r="BG61" s="11">
        <f>'Физ. лица в абс.вел.'!BT65*100/'Физ. лица в абс.вел.'!BH65-100</f>
        <v>5.9450409805754134</v>
      </c>
      <c r="BH61" s="11">
        <f>'Физ. лица в абс.вел.'!BU65*100/'Физ. лица в абс.вел.'!BI65-100</f>
        <v>6.8514961669834378</v>
      </c>
      <c r="BI61" s="11">
        <f>'Физ. лица в абс.вел.'!BV65*100/'Физ. лица в абс.вел.'!BJ65-100</f>
        <v>6.3984055303200904</v>
      </c>
      <c r="BJ61" s="11">
        <f>'Физ. лица в абс.вел.'!BW65*100/'Физ. лица в абс.вел.'!BK65-100</f>
        <v>6.1302895871437642</v>
      </c>
      <c r="BK61" s="11">
        <f>'Физ. лица в абс.вел.'!BX65*100/'Физ. лица в абс.вел.'!BL65-100</f>
        <v>5.6275119927395281</v>
      </c>
      <c r="BL61" s="11">
        <f>'Физ. лица в абс.вел.'!BY65*100/'Физ. лица в абс.вел.'!BM65-100</f>
        <v>7.613341958385206</v>
      </c>
      <c r="BM61" s="11">
        <f>'Физ. лица в абс.вел.'!BZ65*100/'Физ. лица в абс.вел.'!BN65-100</f>
        <v>10.539505491618058</v>
      </c>
      <c r="BN61" s="11">
        <f>'Физ. лица в абс.вел.'!CA65*100/'Физ. лица в абс.вел.'!BO65-100</f>
        <v>13.143402381125327</v>
      </c>
      <c r="BO61" s="11">
        <f>'Физ. лица в абс.вел.'!CB65*100/'Физ. лица в абс.вел.'!BP65-100</f>
        <v>15.435909612568764</v>
      </c>
      <c r="BP61" s="11">
        <f>'Физ. лица в абс.вел.'!CC65*100/'Физ. лица в абс.вел.'!BQ65-100</f>
        <v>15.909945063743706</v>
      </c>
      <c r="BQ61" s="11">
        <f>'Физ. лица в абс.вел.'!CD65*100/'Физ. лица в абс.вел.'!BR65-100</f>
        <v>18.958797236895577</v>
      </c>
      <c r="BR61" s="11">
        <f>'Физ. лица в абс.вел.'!CE65*100/'Физ. лица в абс.вел.'!BS65-100</f>
        <v>20.338347551322556</v>
      </c>
      <c r="BS61" s="11">
        <f>'Физ. лица в абс.вел.'!CF65*100/'Физ. лица в абс.вел.'!BT65-100</f>
        <v>21.856813753799869</v>
      </c>
      <c r="BT61" s="11">
        <f>'Физ. лица в абс.вел.'!CG65*100/'Физ. лица в абс.вел.'!BU65-100</f>
        <v>21.949436739457099</v>
      </c>
      <c r="BU61" s="11">
        <f>'Физ. лица в абс.вел.'!CH65*100/'Физ. лица в абс.вел.'!BV65-100</f>
        <v>20.166163612035973</v>
      </c>
      <c r="BV61" s="11">
        <f>'Физ. лица в абс.вел.'!CI65*100/'Физ. лица в абс.вел.'!BW65-100</f>
        <v>20.424744590137564</v>
      </c>
      <c r="BW61" s="11">
        <f>'Физ. лица в абс.вел.'!CJ65*100/'Физ. лица в абс.вел.'!BX65-100</f>
        <v>20.194733062887792</v>
      </c>
      <c r="BX61" s="11">
        <f>'Физ. лица в абс.вел.'!CK65*100/'Физ. лица в абс.вел.'!BY65-100</f>
        <v>20.207097374430603</v>
      </c>
      <c r="BY61" s="11">
        <f>'Физ. лица в абс.вел.'!CL65*100/'Физ. лица в абс.вел.'!BZ65-100</f>
        <v>19.834914560262419</v>
      </c>
      <c r="BZ61" s="11">
        <f>'Физ. лица в абс.вел.'!CM65*100/'Физ. лица в абс.вел.'!CA65-100</f>
        <v>19.488110280106568</v>
      </c>
      <c r="CA61" s="11">
        <f>'Физ. лица в абс.вел.'!CN65*100/'Физ. лица в абс.вел.'!CB65-100</f>
        <v>19.397544238559689</v>
      </c>
      <c r="CB61" s="11">
        <f>'Физ. лица в абс.вел.'!CO65*100/'Физ. лица в абс.вел.'!CC65-100</f>
        <v>17.456311993549008</v>
      </c>
      <c r="CC61" s="11">
        <f>'Физ. лица в абс.вел.'!CP65*100/'Физ. лица в абс.вел.'!CD65-100</f>
        <v>15.116123373056752</v>
      </c>
      <c r="CD61" s="11">
        <f>'Физ. лица в абс.вел.'!CQ65*100/'Физ. лица в абс.вел.'!CE65-100</f>
        <v>12.508022401474264</v>
      </c>
      <c r="CE61" s="11">
        <f>'Физ. лица в абс.вел.'!CR65*100/'Физ. лица в абс.вел.'!CF65-100</f>
        <v>9.9991667144069822</v>
      </c>
      <c r="CF61" s="11">
        <f>'Физ. лица в абс.вел.'!CS65*100/'Физ. лица в абс.вел.'!CG65-100</f>
        <v>4.3582164805511212</v>
      </c>
      <c r="CG61" s="11">
        <f>'Физ. лица в абс.вел.'!CT65*100/'Физ. лица в абс.вел.'!CH65-100</f>
        <v>3.192310281787158</v>
      </c>
      <c r="CH61" s="11">
        <f>'Физ. лица в абс.вел.'!CU65*100/'Физ. лица в абс.вел.'!CI65-100</f>
        <v>-0.53260366887622013</v>
      </c>
      <c r="CI61" s="11">
        <f>'Физ. лица в абс.вел.'!CV65*100/'Физ. лица в абс.вел.'!CJ65-100</f>
        <v>-1.6972475893110186</v>
      </c>
      <c r="CJ61" s="11">
        <f>'Физ. лица в абс.вел.'!CW65*100/'Физ. лица в абс.вел.'!CK65-100</f>
        <v>-3.5097550433725075</v>
      </c>
      <c r="CK61" s="11">
        <f>'Физ. лица в абс.вел.'!CX65*100/'Физ. лица в абс.вел.'!CL65-100</f>
        <v>-4.9897348924395288</v>
      </c>
      <c r="CL61" s="11">
        <f>'Физ. лица в абс.вел.'!CY65*100/'Физ. лица в абс.вел.'!CM65-100</f>
        <v>-6.1490933512424419</v>
      </c>
      <c r="CM61" s="11">
        <f>'Физ. лица в абс.вел.'!CZ65*100/'Физ. лица в абс.вел.'!CN65-100</f>
        <v>-8.4123733047481437</v>
      </c>
      <c r="CN61" s="11">
        <f>'Физ. лица в абс.вел.'!DA65*100/'Физ. лица в абс.вел.'!CO65-100</f>
        <v>-8.7945615201626595</v>
      </c>
      <c r="CO61" s="11">
        <f>'Физ. лица в абс.вел.'!DB65*100/'Физ. лица в абс.вел.'!CP65-100</f>
        <v>-9.1517433248509263</v>
      </c>
      <c r="CP61" s="11">
        <f>'Физ. лица в абс.вел.'!DC65*100/'Физ. лица в абс.вел.'!CQ65-100</f>
        <v>-9.0991289528498385</v>
      </c>
      <c r="CQ61" s="11">
        <f>'Физ. лица в абс.вел.'!DD65*100/'Физ. лица в абс.вел.'!CR65-100</f>
        <v>-8.6738111978334445</v>
      </c>
      <c r="CR61" s="11">
        <f>'Физ. лица в абс.вел.'!DE65*100/'Физ. лица в абс.вел.'!CS65-100</f>
        <v>-4.6948449389788465</v>
      </c>
      <c r="CS61" s="11">
        <f>'Физ. лица в абс.вел.'!DF65*100/'Физ. лица в абс.вел.'!CT65-100</f>
        <v>-2.7141373028260602</v>
      </c>
    </row>
    <row r="62" spans="1:97" x14ac:dyDescent="0.25">
      <c r="A62" s="8" t="s">
        <v>62</v>
      </c>
      <c r="B62" s="11">
        <f>'Физ. лица в абс.вел.'!O66*100/'Физ. лица в абс.вел.'!C66-100</f>
        <v>12.308985897320525</v>
      </c>
      <c r="C62" s="11">
        <f>'Физ. лица в абс.вел.'!P66*100/'Физ. лица в абс.вел.'!D66-100</f>
        <v>13.530863522161354</v>
      </c>
      <c r="D62" s="11">
        <f>'Физ. лица в абс.вел.'!Q66*100/'Физ. лица в абс.вел.'!E66-100</f>
        <v>14.240712277576165</v>
      </c>
      <c r="E62" s="11">
        <f>'Физ. лица в абс.вел.'!R66*100/'Физ. лица в абс.вел.'!F66-100</f>
        <v>15.06359548675816</v>
      </c>
      <c r="F62" s="11">
        <f>'Физ. лица в абс.вел.'!S66*100/'Физ. лица в абс.вел.'!G66-100</f>
        <v>16.12816978693381</v>
      </c>
      <c r="G62" s="11">
        <f>'Физ. лица в абс.вел.'!T66*100/'Физ. лица в абс.вел.'!H66-100</f>
        <v>16.715427802565785</v>
      </c>
      <c r="H62" s="11">
        <f>'Физ. лица в абс.вел.'!U66*100/'Физ. лица в абс.вел.'!I66-100</f>
        <v>17.801845437219853</v>
      </c>
      <c r="I62" s="11">
        <f>'Физ. лица в абс.вел.'!V66*100/'Физ. лица в абс.вел.'!J66-100</f>
        <v>18.384201581862726</v>
      </c>
      <c r="J62" s="11">
        <f>'Физ. лица в абс.вел.'!W66*100/'Физ. лица в абс.вел.'!K66-100</f>
        <v>19.189087103266104</v>
      </c>
      <c r="K62" s="11">
        <f>'Физ. лица в абс.вел.'!X66*100/'Физ. лица в абс.вел.'!L66-100</f>
        <v>19.347649259241621</v>
      </c>
      <c r="L62" s="11">
        <f>'Физ. лица в абс.вел.'!Y66*100/'Физ. лица в абс.вел.'!M66-100</f>
        <v>20.033592201812183</v>
      </c>
      <c r="M62" s="11">
        <f>'Физ. лица в абс.вел.'!Z66*100/'Физ. лица в абс.вел.'!N66-100</f>
        <v>19.093503460647071</v>
      </c>
      <c r="N62" s="11">
        <f>'Физ. лица в абс.вел.'!AA66*100/'Физ. лица в абс.вел.'!O66-100</f>
        <v>18.520990588551456</v>
      </c>
      <c r="O62" s="11">
        <f>'Физ. лица в абс.вел.'!AB66*100/'Физ. лица в абс.вел.'!P66-100</f>
        <v>18.437639921788616</v>
      </c>
      <c r="P62" s="11">
        <f>'Физ. лица в абс.вел.'!AC66*100/'Физ. лица в абс.вел.'!Q66-100</f>
        <v>18.286641281276289</v>
      </c>
      <c r="Q62" s="11">
        <f>'Физ. лица в абс.вел.'!AD66*100/'Физ. лица в абс.вел.'!R66-100</f>
        <v>18.490896008898886</v>
      </c>
      <c r="R62" s="11">
        <f>'Физ. лица в абс.вел.'!AE66*100/'Физ. лица в абс.вел.'!S66-100</f>
        <v>17.97144706988513</v>
      </c>
      <c r="S62" s="11">
        <f>'Физ. лица в абс.вел.'!AF66*100/'Физ. лица в абс.вел.'!T66-100</f>
        <v>17.75183570442293</v>
      </c>
      <c r="T62" s="11">
        <f>'Физ. лица в абс.вел.'!AG66*100/'Физ. лица в абс.вел.'!U66-100</f>
        <v>16.570685491361701</v>
      </c>
      <c r="U62" s="11">
        <f>'Физ. лица в абс.вел.'!AH66*100/'Физ. лица в абс.вел.'!V66-100</f>
        <v>15.752584048110919</v>
      </c>
      <c r="V62" s="11">
        <f>'Физ. лица в абс.вел.'!AI66*100/'Физ. лица в абс.вел.'!W66-100</f>
        <v>15.033688093765321</v>
      </c>
      <c r="W62" s="11">
        <f>'Физ. лица в абс.вел.'!AJ66*100/'Физ. лица в абс.вел.'!X66-100</f>
        <v>14.619650832175552</v>
      </c>
      <c r="X62" s="11">
        <f>'Физ. лица в абс.вел.'!AK66*100/'Физ. лица в абс.вел.'!Y66-100</f>
        <v>13.25106267244098</v>
      </c>
      <c r="Y62" s="11">
        <f>'Физ. лица в абс.вел.'!AL66*100/'Физ. лица в абс.вел.'!Z66-100</f>
        <v>13.197671189712025</v>
      </c>
      <c r="Z62" s="11">
        <f>'Физ. лица в абс.вел.'!AM66*100/'Физ. лица в абс.вел.'!AA66-100</f>
        <v>13.099436302142053</v>
      </c>
      <c r="AA62" s="11">
        <f>'Физ. лица в абс.вел.'!AN66*100/'Физ. лица в абс.вел.'!AB66-100</f>
        <v>13.094128611369996</v>
      </c>
      <c r="AB62" s="11">
        <f>'Физ. лица в абс.вел.'!AO66*100/'Физ. лица в абс.вел.'!AC66-100</f>
        <v>13.338941775514726</v>
      </c>
      <c r="AC62" s="11">
        <f>'Физ. лица в абс.вел.'!AP66*100/'Физ. лица в абс.вел.'!AD66-100</f>
        <v>10.541142101968418</v>
      </c>
      <c r="AD62" s="11">
        <f>'Физ. лица в абс.вел.'!AQ66*100/'Физ. лица в абс.вел.'!AE66-100</f>
        <v>9.1329251770677899</v>
      </c>
      <c r="AE62" s="11">
        <f>'Физ. лица в абс.вел.'!AR66*100/'Физ. лица в абс.вел.'!AF66-100</f>
        <v>8.9056430958155914</v>
      </c>
      <c r="AF62" s="11">
        <f>'Физ. лица в абс.вел.'!AS66*100/'Физ. лица в абс.вел.'!AG66-100</f>
        <v>9.1717518113201209</v>
      </c>
      <c r="AG62" s="11">
        <f>'Физ. лица в абс.вел.'!AT66*100/'Физ. лица в абс.вел.'!AH66-100</f>
        <v>9.3321605204633755</v>
      </c>
      <c r="AH62" s="11">
        <f>'Физ. лица в абс.вел.'!AU66*100/'Физ. лица в абс.вел.'!AI66-100</f>
        <v>9.6460887810635398</v>
      </c>
      <c r="AI62" s="11">
        <f>'Физ. лица в абс.вел.'!AV66*100/'Физ. лица в абс.вел.'!AJ66-100</f>
        <v>10.319695481734584</v>
      </c>
      <c r="AJ62" s="11">
        <f>'Физ. лица в абс.вел.'!AW66*100/'Физ. лица в абс.вел.'!AK66-100</f>
        <v>9.8707014687152395</v>
      </c>
      <c r="AK62" s="11">
        <f>'Физ. лица в абс.вел.'!AX66*100/'Физ. лица в абс.вел.'!AL66-100</f>
        <v>9.8348053778336464</v>
      </c>
      <c r="AL62" s="11">
        <f>'Физ. лица в абс.вел.'!AY66*100/'Физ. лица в абс.вел.'!AM66-100</f>
        <v>9.9346884743897448</v>
      </c>
      <c r="AM62" s="11">
        <f>'Физ. лица в абс.вел.'!AZ66*100/'Физ. лица в абс.вел.'!AN66-100</f>
        <v>10.578111628791476</v>
      </c>
      <c r="AN62" s="11">
        <f>'Физ. лица в абс.вел.'!BA66*100/'Физ. лица в абс.вел.'!AO66-100</f>
        <v>11.029940306903768</v>
      </c>
      <c r="AO62" s="11">
        <f>'Физ. лица в абс.вел.'!BB66*100/'Физ. лица в абс.вел.'!AP66-100</f>
        <v>13.725027528708509</v>
      </c>
      <c r="AP62" s="11">
        <f>'Физ. лица в абс.вел.'!BC66*100/'Физ. лица в абс.вел.'!AQ66-100</f>
        <v>15.706394914868042</v>
      </c>
      <c r="AQ62" s="11">
        <f>'Физ. лица в абс.вел.'!BD66*100/'Физ. лица в абс.вел.'!AR66-100</f>
        <v>17.290036210723045</v>
      </c>
      <c r="AR62" s="11">
        <f>'Физ. лица в абс.вел.'!BE66*100/'Физ. лица в абс.вел.'!AS66-100</f>
        <v>17.861047380010163</v>
      </c>
      <c r="AS62" s="11">
        <f>'Физ. лица в абс.вел.'!BF66*100/'Физ. лица в абс.вел.'!AT66-100</f>
        <v>18.260546169376255</v>
      </c>
      <c r="AT62" s="11">
        <f>'Физ. лица в абс.вел.'!BG66*100/'Физ. лица в абс.вел.'!AU66-100</f>
        <v>18.04346038556703</v>
      </c>
      <c r="AU62" s="11">
        <f>'Физ. лица в абс.вел.'!BH66*100/'Физ. лица в абс.вел.'!AV66-100</f>
        <v>17.952415284787307</v>
      </c>
      <c r="AV62" s="11">
        <f>'Физ. лица в абс.вел.'!BI66*100/'Физ. лица в абс.вел.'!AW66-100</f>
        <v>18.466019559938076</v>
      </c>
      <c r="AW62" s="11">
        <f>'Физ. лица в абс.вел.'!BJ66*100/'Физ. лица в абс.вел.'!AX66-100</f>
        <v>19.410928443845009</v>
      </c>
      <c r="AX62" s="11">
        <f>'Физ. лица в абс.вел.'!BK66*100/'Физ. лица в абс.вел.'!AY66-100</f>
        <v>19.594217196079995</v>
      </c>
      <c r="AY62" s="11">
        <f>'Физ. лица в абс.вел.'!BL66*100/'Физ. лица в абс.вел.'!AZ66-100</f>
        <v>19.434770769737881</v>
      </c>
      <c r="AZ62" s="11">
        <f>'Физ. лица в абс.вел.'!BM66*100/'Физ. лица в абс.вел.'!BA66-100</f>
        <v>17.121846521937996</v>
      </c>
      <c r="BA62" s="11">
        <f>'Физ. лица в абс.вел.'!BN66*100/'Физ. лица в абс.вел.'!BB66-100</f>
        <v>13.784494086727989</v>
      </c>
      <c r="BB62" s="11">
        <f>'Физ. лица в абс.вел.'!BO66*100/'Физ. лица в абс.вел.'!BC66-100</f>
        <v>11.103264227945914</v>
      </c>
      <c r="BC62" s="11">
        <f>'Физ. лица в абс.вел.'!BP66*100/'Физ. лица в абс.вел.'!BD66-100</f>
        <v>8.4777383845224392</v>
      </c>
      <c r="BD62" s="11">
        <f>'Физ. лица в абс.вел.'!BQ66*100/'Физ. лица в абс.вел.'!BE66-100</f>
        <v>7.5761831662148467</v>
      </c>
      <c r="BE62" s="11">
        <f>'Физ. лица в абс.вел.'!BR66*100/'Физ. лица в абс.вел.'!BF66-100</f>
        <v>6.2818891876801075</v>
      </c>
      <c r="BF62" s="11">
        <f>'Физ. лица в абс.вел.'!BS66*100/'Физ. лица в абс.вел.'!BG66-100</f>
        <v>6.2337333375550088</v>
      </c>
      <c r="BG62" s="11">
        <f>'Физ. лица в абс.вел.'!BT66*100/'Физ. лица в абс.вел.'!BH66-100</f>
        <v>5.4906192305773232</v>
      </c>
      <c r="BH62" s="11">
        <f>'Физ. лица в абс.вел.'!BU66*100/'Физ. лица в абс.вел.'!BI66-100</f>
        <v>5.7534619862759229</v>
      </c>
      <c r="BI62" s="11">
        <f>'Физ. лица в абс.вел.'!BV66*100/'Физ. лица в абс.вел.'!BJ66-100</f>
        <v>5.6670126381341959</v>
      </c>
      <c r="BJ62" s="11">
        <f>'Физ. лица в абс.вел.'!BW66*100/'Физ. лица в абс.вел.'!BK66-100</f>
        <v>5.3721439445863126</v>
      </c>
      <c r="BK62" s="11">
        <f>'Физ. лица в абс.вел.'!BX66*100/'Физ. лица в абс.вел.'!BL66-100</f>
        <v>4.911924932203803</v>
      </c>
      <c r="BL62" s="11">
        <f>'Физ. лица в абс.вел.'!BY66*100/'Физ. лица в абс.вел.'!BM66-100</f>
        <v>6.5887187868009391</v>
      </c>
      <c r="BM62" s="11">
        <f>'Физ. лица в абс.вел.'!BZ66*100/'Физ. лица в абс.вел.'!BN66-100</f>
        <v>9.837042079734502</v>
      </c>
      <c r="BN62" s="11">
        <f>'Физ. лица в абс.вел.'!CA66*100/'Физ. лица в абс.вел.'!BO66-100</f>
        <v>12.534379698558809</v>
      </c>
      <c r="BO62" s="11">
        <f>'Физ. лица в абс.вел.'!CB66*100/'Физ. лица в абс.вел.'!BP66-100</f>
        <v>14.91611939750409</v>
      </c>
      <c r="BP62" s="11">
        <f>'Физ. лица в абс.вел.'!CC66*100/'Физ. лица в абс.вел.'!BQ66-100</f>
        <v>15.739936726923844</v>
      </c>
      <c r="BQ62" s="11">
        <f>'Физ. лица в абс.вел.'!CD66*100/'Физ. лица в абс.вел.'!BR66-100</f>
        <v>18.685273639651939</v>
      </c>
      <c r="BR62" s="11">
        <f>'Физ. лица в абс.вел.'!CE66*100/'Физ. лица в абс.вел.'!BS66-100</f>
        <v>20.764310707622244</v>
      </c>
      <c r="BS62" s="11">
        <f>'Физ. лица в абс.вел.'!CF66*100/'Физ. лица в абс.вел.'!BT66-100</f>
        <v>22.5393334161094</v>
      </c>
      <c r="BT62" s="11">
        <f>'Физ. лица в абс.вел.'!CG66*100/'Физ. лица в абс.вел.'!BU66-100</f>
        <v>22.770821864861389</v>
      </c>
      <c r="BU62" s="11">
        <f>'Физ. лица в абс.вел.'!CH66*100/'Физ. лица в абс.вел.'!BV66-100</f>
        <v>21.060599057039838</v>
      </c>
      <c r="BV62" s="11">
        <f>'Физ. лица в абс.вел.'!CI66*100/'Физ. лица в абс.вел.'!BW66-100</f>
        <v>21.417634666083373</v>
      </c>
      <c r="BW62" s="11">
        <f>'Физ. лица в абс.вел.'!CJ66*100/'Физ. лица в абс.вел.'!BX66-100</f>
        <v>21.1577063186609</v>
      </c>
      <c r="BX62" s="11">
        <f>'Физ. лица в абс.вел.'!CK66*100/'Физ. лица в абс.вел.'!BY66-100</f>
        <v>21.277099469002607</v>
      </c>
      <c r="BY62" s="11">
        <f>'Физ. лица в абс.вел.'!CL66*100/'Физ. лица в абс.вел.'!BZ66-100</f>
        <v>20.805733100910317</v>
      </c>
      <c r="BZ62" s="11">
        <f>'Физ. лица в абс.вел.'!CM66*100/'Физ. лица в абс.вел.'!CA66-100</f>
        <v>20.832925994720895</v>
      </c>
      <c r="CA62" s="11">
        <f>'Физ. лица в абс.вел.'!CN66*100/'Физ. лица в абс.вел.'!CB66-100</f>
        <v>21.78442463170677</v>
      </c>
      <c r="CB62" s="11">
        <f>'Физ. лица в абс.вел.'!CO66*100/'Физ. лица в абс.вел.'!CC66-100</f>
        <v>20.261379614278823</v>
      </c>
      <c r="CC62" s="11">
        <f>'Физ. лица в абс.вел.'!CP66*100/'Физ. лица в абс.вел.'!CD66-100</f>
        <v>18.015813253012041</v>
      </c>
      <c r="CD62" s="11">
        <f>'Физ. лица в абс.вел.'!CQ66*100/'Физ. лица в абс.вел.'!CE66-100</f>
        <v>15.416623476625546</v>
      </c>
      <c r="CE62" s="11">
        <f>'Физ. лица в абс.вел.'!CR66*100/'Физ. лица в абс.вел.'!CF66-100</f>
        <v>13.372609190743631</v>
      </c>
      <c r="CF62" s="11">
        <f>'Физ. лица в абс.вел.'!CS66*100/'Физ. лица в абс.вел.'!CG66-100</f>
        <v>8.2016399463845318</v>
      </c>
      <c r="CG62" s="11">
        <f>'Физ. лица в абс.вел.'!CT66*100/'Физ. лица в абс.вел.'!CH66-100</f>
        <v>6.7821040272620507</v>
      </c>
      <c r="CH62" s="11">
        <f>'Физ. лица в абс.вел.'!CU66*100/'Физ. лица в абс.вел.'!CI66-100</f>
        <v>3.3982193482321463</v>
      </c>
      <c r="CI62" s="11">
        <f>'Физ. лица в абс.вел.'!CV66*100/'Физ. лица в абс.вел.'!CJ66-100</f>
        <v>2.3600490890210466</v>
      </c>
      <c r="CJ62" s="11">
        <f>'Физ. лица в абс.вел.'!CW66*100/'Физ. лица в абс.вел.'!CK66-100</f>
        <v>0.65536282001227164</v>
      </c>
      <c r="CK62" s="11">
        <f>'Физ. лица в абс.вел.'!CX66*100/'Физ. лица в абс.вел.'!CL66-100</f>
        <v>-0.91570393308352038</v>
      </c>
      <c r="CL62" s="11">
        <f>'Физ. лица в абс.вел.'!CY66*100/'Физ. лица в абс.вел.'!CM66-100</f>
        <v>-2.5678712693275827</v>
      </c>
      <c r="CM62" s="11">
        <f>'Физ. лица в абс.вел.'!CZ66*100/'Физ. лица в абс.вел.'!CN66-100</f>
        <v>-5.4543864252602106</v>
      </c>
      <c r="CN62" s="11">
        <f>'Физ. лица в абс.вел.'!DA66*100/'Физ. лица в абс.вел.'!CO66-100</f>
        <v>-5.887280072244053</v>
      </c>
      <c r="CO62" s="11">
        <f>'Физ. лица в абс.вел.'!DB66*100/'Физ. лица в абс.вел.'!CP66-100</f>
        <v>-6.0473457985022776</v>
      </c>
      <c r="CP62" s="11">
        <f>'Физ. лица в абс.вел.'!DC66*100/'Физ. лица в абс.вел.'!CQ66-100</f>
        <v>-6.2845876848596873</v>
      </c>
      <c r="CQ62" s="11">
        <f>'Физ. лица в абс.вел.'!DD66*100/'Физ. лица в абс.вел.'!CR66-100</f>
        <v>-5.8910400183855671</v>
      </c>
      <c r="CR62" s="11">
        <f>'Физ. лица в абс.вел.'!DE66*100/'Физ. лица в абс.вел.'!CS66-100</f>
        <v>-1.9833799898604667</v>
      </c>
      <c r="CS62" s="11">
        <f>'Физ. лица в абс.вел.'!DF66*100/'Физ. лица в абс.вел.'!CT66-100</f>
        <v>-0.30527595516063855</v>
      </c>
    </row>
    <row r="63" spans="1:97" x14ac:dyDescent="0.25">
      <c r="A63" s="8" t="s">
        <v>64</v>
      </c>
      <c r="B63" s="11">
        <f>'Физ. лица в абс.вел.'!O68*100/'Физ. лица в абс.вел.'!C68-100</f>
        <v>10.839734274902256</v>
      </c>
      <c r="C63" s="11">
        <f>'Физ. лица в абс.вел.'!P68*100/'Физ. лица в абс.вел.'!D68-100</f>
        <v>11.980211361681881</v>
      </c>
      <c r="D63" s="11">
        <f>'Физ. лица в абс.вел.'!Q68*100/'Физ. лица в абс.вел.'!E68-100</f>
        <v>12.956272153069577</v>
      </c>
      <c r="E63" s="11">
        <f>'Физ. лица в абс.вел.'!R68*100/'Физ. лица в абс.вел.'!F68-100</f>
        <v>13.598545926009479</v>
      </c>
      <c r="F63" s="11">
        <f>'Физ. лица в абс.вел.'!S68*100/'Физ. лица в абс.вел.'!G68-100</f>
        <v>15.246611686354882</v>
      </c>
      <c r="G63" s="11">
        <f>'Физ. лица в абс.вел.'!T68*100/'Физ. лица в абс.вел.'!H68-100</f>
        <v>16.85710734374193</v>
      </c>
      <c r="H63" s="11">
        <f>'Физ. лица в абс.вел.'!U68*100/'Физ. лица в абс.вел.'!I68-100</f>
        <v>17.740328642480577</v>
      </c>
      <c r="I63" s="11">
        <f>'Физ. лица в абс.вел.'!V68*100/'Физ. лица в абс.вел.'!J68-100</f>
        <v>18.830804371070556</v>
      </c>
      <c r="J63" s="11">
        <f>'Физ. лица в абс.вел.'!W68*100/'Физ. лица в абс.вел.'!K68-100</f>
        <v>19.495108586722637</v>
      </c>
      <c r="K63" s="11">
        <f>'Физ. лица в абс.вел.'!X68*100/'Физ. лица в абс.вел.'!L68-100</f>
        <v>20.009949886659925</v>
      </c>
      <c r="L63" s="11">
        <f>'Физ. лица в абс.вел.'!Y68*100/'Физ. лица в абс.вел.'!M68-100</f>
        <v>21.268730569096007</v>
      </c>
      <c r="M63" s="11">
        <f>'Физ. лица в абс.вел.'!Z68*100/'Физ. лица в абс.вел.'!N68-100</f>
        <v>20.277468123721533</v>
      </c>
      <c r="N63" s="11">
        <f>'Физ. лица в абс.вел.'!AA68*100/'Физ. лица в абс.вел.'!O68-100</f>
        <v>19.540282304379218</v>
      </c>
      <c r="O63" s="11">
        <f>'Физ. лица в абс.вел.'!AB68*100/'Физ. лица в абс.вел.'!P68-100</f>
        <v>19.834478164171671</v>
      </c>
      <c r="P63" s="11">
        <f>'Физ. лица в абс.вел.'!AC68*100/'Физ. лица в абс.вел.'!Q68-100</f>
        <v>20.013574239873222</v>
      </c>
      <c r="Q63" s="11">
        <f>'Физ. лица в абс.вел.'!AD68*100/'Физ. лица в абс.вел.'!R68-100</f>
        <v>20.674268896677731</v>
      </c>
      <c r="R63" s="11">
        <f>'Физ. лица в абс.вел.'!AE68*100/'Физ. лица в абс.вел.'!S68-100</f>
        <v>20.374881729648394</v>
      </c>
      <c r="S63" s="11">
        <f>'Физ. лица в абс.вел.'!AF68*100/'Физ. лица в абс.вел.'!T68-100</f>
        <v>20.17396851218372</v>
      </c>
      <c r="T63" s="11">
        <f>'Физ. лица в абс.вел.'!AG68*100/'Физ. лица в абс.вел.'!U68-100</f>
        <v>19.573076998991667</v>
      </c>
      <c r="U63" s="11">
        <f>'Физ. лица в абс.вел.'!AH68*100/'Физ. лица в абс.вел.'!V68-100</f>
        <v>19.216678618627014</v>
      </c>
      <c r="V63" s="11">
        <f>'Физ. лица в абс.вел.'!AI68*100/'Физ. лица в абс.вел.'!W68-100</f>
        <v>19.012601888212984</v>
      </c>
      <c r="W63" s="11">
        <f>'Физ. лица в абс.вел.'!AJ68*100/'Физ. лица в абс.вел.'!X68-100</f>
        <v>18.298661514428176</v>
      </c>
      <c r="X63" s="11">
        <f>'Физ. лица в абс.вел.'!AK68*100/'Физ. лица в абс.вел.'!Y68-100</f>
        <v>16.958087421980025</v>
      </c>
      <c r="Y63" s="11">
        <f>'Физ. лица в абс.вел.'!AL68*100/'Физ. лица в абс.вел.'!Z68-100</f>
        <v>16.557784929871588</v>
      </c>
      <c r="Z63" s="11">
        <f>'Физ. лица в абс.вел.'!AM68*100/'Физ. лица в абс.вел.'!AA68-100</f>
        <v>16.525729178218924</v>
      </c>
      <c r="AA63" s="11">
        <f>'Физ. лица в абс.вел.'!AN68*100/'Физ. лица в абс.вел.'!AB68-100</f>
        <v>16.186225365652675</v>
      </c>
      <c r="AB63" s="11">
        <f>'Физ. лица в абс.вел.'!AO68*100/'Физ. лица в абс.вел.'!AC68-100</f>
        <v>15.917843388960208</v>
      </c>
      <c r="AC63" s="11">
        <f>'Физ. лица в абс.вел.'!AP68*100/'Физ. лица в абс.вел.'!AD68-100</f>
        <v>13.162742006016188</v>
      </c>
      <c r="AD63" s="11">
        <f>'Физ. лица в абс.вел.'!AQ68*100/'Физ. лица в абс.вел.'!AE68-100</f>
        <v>11.674126658923939</v>
      </c>
      <c r="AE63" s="11">
        <f>'Физ. лица в абс.вел.'!AR68*100/'Физ. лица в абс.вел.'!AF68-100</f>
        <v>11.06992547974825</v>
      </c>
      <c r="AF63" s="11">
        <f>'Физ. лица в абс.вел.'!AS68*100/'Физ. лица в абс.вел.'!AG68-100</f>
        <v>10.908261068005473</v>
      </c>
      <c r="AG63" s="11">
        <f>'Физ. лица в абс.вел.'!AT68*100/'Физ. лица в абс.вел.'!AH68-100</f>
        <v>10.66954697257502</v>
      </c>
      <c r="AH63" s="11">
        <f>'Физ. лица в абс.вел.'!AU68*100/'Физ. лица в абс.вел.'!AI68-100</f>
        <v>10.922653622745344</v>
      </c>
      <c r="AI63" s="11">
        <f>'Физ. лица в абс.вел.'!AV68*100/'Физ. лица в абс.вел.'!AJ68-100</f>
        <v>12.254384367983491</v>
      </c>
      <c r="AJ63" s="11">
        <f>'Физ. лица в абс.вел.'!AW68*100/'Физ. лица в абс.вел.'!AK68-100</f>
        <v>11.479272867173222</v>
      </c>
      <c r="AK63" s="11">
        <f>'Физ. лица в абс.вел.'!AX68*100/'Физ. лица в абс.вел.'!AL68-100</f>
        <v>11.818791303514985</v>
      </c>
      <c r="AL63" s="11">
        <f>'Физ. лица в абс.вел.'!AY68*100/'Физ. лица в абс.вел.'!AM68-100</f>
        <v>11.573099206490838</v>
      </c>
      <c r="AM63" s="11">
        <f>'Физ. лица в абс.вел.'!AZ68*100/'Физ. лица в абс.вел.'!AN68-100</f>
        <v>12.079053439084646</v>
      </c>
      <c r="AN63" s="11">
        <f>'Физ. лица в абс.вел.'!BA68*100/'Физ. лица в абс.вел.'!AO68-100</f>
        <v>12.753977968176258</v>
      </c>
      <c r="AO63" s="11">
        <f>'Физ. лица в абс.вел.'!BB68*100/'Физ. лица в абс.вел.'!AP68-100</f>
        <v>15.380111480631413</v>
      </c>
      <c r="AP63" s="11">
        <f>'Физ. лица в абс.вел.'!BC68*100/'Физ. лица в абс.вел.'!AQ68-100</f>
        <v>17.209063182864554</v>
      </c>
      <c r="AQ63" s="11">
        <f>'Физ. лица в абс.вел.'!BD68*100/'Физ. лица в абс.вел.'!AR68-100</f>
        <v>18.846323205636281</v>
      </c>
      <c r="AR63" s="11">
        <f>'Физ. лица в абс.вел.'!BE68*100/'Физ. лица в абс.вел.'!AS68-100</f>
        <v>19.179240969364429</v>
      </c>
      <c r="AS63" s="11">
        <f>'Физ. лица в абс.вел.'!BF68*100/'Физ. лица в абс.вел.'!AT68-100</f>
        <v>19.041742856822339</v>
      </c>
      <c r="AT63" s="11">
        <f>'Физ. лица в абс.вел.'!BG68*100/'Физ. лица в абс.вел.'!AU68-100</f>
        <v>18.600549020472513</v>
      </c>
      <c r="AU63" s="11">
        <f>'Физ. лица в абс.вел.'!BH68*100/'Физ. лица в абс.вел.'!AV68-100</f>
        <v>17.755049085326291</v>
      </c>
      <c r="AV63" s="11">
        <f>'Физ. лица в абс.вел.'!BI68*100/'Физ. лица в абс.вел.'!AW68-100</f>
        <v>18.277900004313878</v>
      </c>
      <c r="AW63" s="11">
        <f>'Физ. лица в абс.вел.'!BJ68*100/'Физ. лица в абс.вел.'!AX68-100</f>
        <v>18.855460385438974</v>
      </c>
      <c r="AX63" s="11">
        <f>'Физ. лица в абс.вел.'!BK68*100/'Физ. лица в абс.вел.'!AY68-100</f>
        <v>19.32825078637309</v>
      </c>
      <c r="AY63" s="11">
        <f>'Физ. лица в абс.вел.'!BL68*100/'Физ. лица в абс.вел.'!AZ68-100</f>
        <v>19.47901286648387</v>
      </c>
      <c r="AZ63" s="11">
        <f>'Физ. лица в абс.вел.'!BM68*100/'Физ. лица в абс.вел.'!BA68-100</f>
        <v>17.311787937059322</v>
      </c>
      <c r="BA63" s="11">
        <f>'Физ. лица в абс.вел.'!BN68*100/'Физ. лица в абс.вел.'!BB68-100</f>
        <v>13.893230488176187</v>
      </c>
      <c r="BB63" s="11">
        <f>'Физ. лица в абс.вел.'!BO68*100/'Физ. лица в абс.вел.'!BC68-100</f>
        <v>10.993579518264482</v>
      </c>
      <c r="BC63" s="11">
        <f>'Физ. лица в абс.вел.'!BP68*100/'Физ. лица в абс.вел.'!BD68-100</f>
        <v>8.7771299311635858</v>
      </c>
      <c r="BD63" s="11">
        <f>'Физ. лица в абс.вел.'!BQ68*100/'Физ. лица в абс.вел.'!BE68-100</f>
        <v>7.7768612480576991</v>
      </c>
      <c r="BE63" s="11">
        <f>'Физ. лица в абс.вел.'!BR68*100/'Физ. лица в абс.вел.'!BF68-100</f>
        <v>6.697450878763604</v>
      </c>
      <c r="BF63" s="11">
        <f>'Физ. лица в абс.вел.'!BS68*100/'Физ. лица в абс.вел.'!BG68-100</f>
        <v>6.7717677241840875</v>
      </c>
      <c r="BG63" s="11">
        <f>'Физ. лица в абс.вел.'!BT68*100/'Физ. лица в абс.вел.'!BH68-100</f>
        <v>6.537267936169826</v>
      </c>
      <c r="BH63" s="11">
        <f>'Физ. лица в абс.вел.'!BU68*100/'Физ. лица в абс.вел.'!BI68-100</f>
        <v>7.0218469618498744</v>
      </c>
      <c r="BI63" s="11">
        <f>'Физ. лица в абс.вел.'!BV68*100/'Физ. лица в абс.вел.'!BJ68-100</f>
        <v>7.0830818567529406</v>
      </c>
      <c r="BJ63" s="11">
        <f>'Физ. лица в абс.вел.'!BW68*100/'Физ. лица в абс.вел.'!BK68-100</f>
        <v>6.8008792622775047</v>
      </c>
      <c r="BK63" s="11">
        <f>'Физ. лица в абс.вел.'!BX68*100/'Физ. лица в абс.вел.'!BL68-100</f>
        <v>6.6660782063730295</v>
      </c>
      <c r="BL63" s="11">
        <f>'Физ. лица в абс.вел.'!BY68*100/'Физ. лица в абс.вел.'!BM68-100</f>
        <v>8.1157300103109975</v>
      </c>
      <c r="BM63" s="11">
        <f>'Физ. лица в абс.вел.'!BZ68*100/'Физ. лица в абс.вел.'!BN68-100</f>
        <v>11.674493624074358</v>
      </c>
      <c r="BN63" s="11">
        <f>'Физ. лица в абс.вел.'!CA68*100/'Физ. лица в абс.вел.'!BO68-100</f>
        <v>14.750608545688081</v>
      </c>
      <c r="BO63" s="11">
        <f>'Физ. лица в абс.вел.'!CB68*100/'Физ. лица в абс.вел.'!BP68-100</f>
        <v>17.384640206518228</v>
      </c>
      <c r="BP63" s="11">
        <f>'Физ. лица в абс.вел.'!CC68*100/'Физ. лица в абс.вел.'!BQ68-100</f>
        <v>19.014648559172699</v>
      </c>
      <c r="BQ63" s="11">
        <f>'Физ. лица в абс.вел.'!CD68*100/'Физ. лица в абс.вел.'!BR68-100</f>
        <v>22.446167705922875</v>
      </c>
      <c r="BR63" s="11">
        <f>'Физ. лица в абс.вел.'!CE68*100/'Физ. лица в абс.вел.'!BS68-100</f>
        <v>24.778868923248368</v>
      </c>
      <c r="BS63" s="11">
        <f>'Физ. лица в абс.вел.'!CF68*100/'Физ. лица в абс.вел.'!BT68-100</f>
        <v>26.452591481807062</v>
      </c>
      <c r="BT63" s="11">
        <f>'Физ. лица в абс.вел.'!CG68*100/'Физ. лица в абс.вел.'!BU68-100</f>
        <v>26.595554343843986</v>
      </c>
      <c r="BU63" s="11">
        <f>'Физ. лица в абс.вел.'!CH68*100/'Физ. лица в абс.вел.'!BV68-100</f>
        <v>25.156888806635592</v>
      </c>
      <c r="BV63" s="11">
        <f>'Физ. лица в абс.вел.'!CI68*100/'Физ. лица в абс.вел.'!BW68-100</f>
        <v>25.683759611120877</v>
      </c>
      <c r="BW63" s="11">
        <f>'Физ. лица в абс.вел.'!CJ68*100/'Физ. лица в абс.вел.'!BX68-100</f>
        <v>25.496102348521205</v>
      </c>
      <c r="BX63" s="11">
        <f>'Физ. лица в абс.вел.'!CK68*100/'Физ. лица в абс.вел.'!BY68-100</f>
        <v>25.978969677208994</v>
      </c>
      <c r="BY63" s="11">
        <f>'Физ. лица в абс.вел.'!CL68*100/'Физ. лица в абс.вел.'!BZ68-100</f>
        <v>24.832428981806572</v>
      </c>
      <c r="BZ63" s="11">
        <f>'Физ. лица в абс.вел.'!CM68*100/'Физ. лица в абс.вел.'!CA68-100</f>
        <v>24.60137922397125</v>
      </c>
      <c r="CA63" s="11">
        <f>'Физ. лица в абс.вел.'!CN68*100/'Физ. лица в абс.вел.'!CB68-100</f>
        <v>24.823036217442095</v>
      </c>
      <c r="CB63" s="11">
        <f>'Физ. лица в абс.вел.'!CO68*100/'Физ. лица в абс.вел.'!CC68-100</f>
        <v>22.513684084587084</v>
      </c>
      <c r="CC63" s="11">
        <f>'Физ. лица в абс.вел.'!CP68*100/'Физ. лица в абс.вел.'!CD68-100</f>
        <v>19.958019562018521</v>
      </c>
      <c r="CD63" s="11">
        <f>'Физ. лица в абс.вел.'!CQ68*100/'Физ. лица в абс.вел.'!CE68-100</f>
        <v>16.326416700389316</v>
      </c>
      <c r="CE63" s="11">
        <f>'Физ. лица в абс.вел.'!CR68*100/'Физ. лица в абс.вел.'!CF68-100</f>
        <v>13.974837795103866</v>
      </c>
      <c r="CF63" s="11">
        <f>'Физ. лица в абс.вел.'!CS68*100/'Физ. лица в абс.вел.'!CG68-100</f>
        <v>7.7805221113272154</v>
      </c>
      <c r="CG63" s="11">
        <f>'Физ. лица в абс.вел.'!CT68*100/'Физ. лица в абс.вел.'!CH68-100</f>
        <v>5.9235510387890713</v>
      </c>
      <c r="CH63" s="11">
        <f>'Физ. лица в абс.вел.'!CU68*100/'Физ. лица в абс.вел.'!CI68-100</f>
        <v>2.1814526597479755</v>
      </c>
      <c r="CI63" s="11">
        <f>'Физ. лица в абс.вел.'!CV68*100/'Физ. лица в абс.вел.'!CJ68-100</f>
        <v>0.86184158468071814</v>
      </c>
      <c r="CJ63" s="11">
        <f>'Физ. лица в абс.вел.'!CW68*100/'Физ. лица в абс.вел.'!CK68-100</f>
        <v>-1.1471941300929842</v>
      </c>
      <c r="CK63" s="11">
        <f>'Физ. лица в абс.вел.'!CX68*100/'Физ. лица в абс.вел.'!CL68-100</f>
        <v>-2.1925338788033741</v>
      </c>
      <c r="CL63" s="11">
        <f>'Физ. лица в абс.вел.'!CY68*100/'Физ. лица в абс.вел.'!CM68-100</f>
        <v>-3.4802929979520343</v>
      </c>
      <c r="CM63" s="11">
        <f>'Физ. лица в абс.вел.'!CZ68*100/'Физ. лица в абс.вел.'!CN68-100</f>
        <v>-6.0287397456367273</v>
      </c>
      <c r="CN63" s="11">
        <f>'Физ. лица в абс.вел.'!DA68*100/'Физ. лица в абс.вел.'!CO68-100</f>
        <v>-6.5167236328125</v>
      </c>
      <c r="CO63" s="11">
        <f>'Физ. лица в абс.вел.'!DB68*100/'Физ. лица в абс.вел.'!CP68-100</f>
        <v>-6.779110670154239</v>
      </c>
      <c r="CP63" s="11">
        <f>'Физ. лица в абс.вел.'!DC68*100/'Физ. лица в абс.вел.'!CQ68-100</f>
        <v>-6.1963940837061955</v>
      </c>
      <c r="CQ63" s="11">
        <f>'Физ. лица в абс.вел.'!DD68*100/'Физ. лица в абс.вел.'!CR68-100</f>
        <v>-5.5461541681366668</v>
      </c>
      <c r="CR63" s="11">
        <f>'Физ. лица в абс.вел.'!DE68*100/'Физ. лица в абс.вел.'!CS68-100</f>
        <v>-0.6625039025913253</v>
      </c>
      <c r="CS63" s="11">
        <f>'Физ. лица в абс.вел.'!DF68*100/'Физ. лица в абс.вел.'!CT68-100</f>
        <v>1.5406873445352574</v>
      </c>
    </row>
    <row r="64" spans="1:97" x14ac:dyDescent="0.25">
      <c r="A64" s="8" t="s">
        <v>65</v>
      </c>
      <c r="B64" s="11">
        <f>'Физ. лица в абс.вел.'!O69*100/'Физ. лица в абс.вел.'!C69-100</f>
        <v>13.889882190384796</v>
      </c>
      <c r="C64" s="11">
        <f>'Физ. лица в абс.вел.'!P69*100/'Физ. лица в абс.вел.'!D69-100</f>
        <v>14.473496857710501</v>
      </c>
      <c r="D64" s="11">
        <f>'Физ. лица в абс.вел.'!Q69*100/'Физ. лица в абс.вел.'!E69-100</f>
        <v>14.608548190636355</v>
      </c>
      <c r="E64" s="11">
        <f>'Физ. лица в абс.вел.'!R69*100/'Физ. лица в абс.вел.'!F69-100</f>
        <v>14.692758107746727</v>
      </c>
      <c r="F64" s="11">
        <f>'Физ. лица в абс.вел.'!S69*100/'Физ. лица в абс.вел.'!G69-100</f>
        <v>16.414580092670306</v>
      </c>
      <c r="G64" s="11">
        <f>'Физ. лица в абс.вел.'!T69*100/'Физ. лица в абс.вел.'!H69-100</f>
        <v>17.629653566269198</v>
      </c>
      <c r="H64" s="11">
        <f>'Физ. лица в абс.вел.'!U69*100/'Физ. лица в абс.вел.'!I69-100</f>
        <v>17.94617627892265</v>
      </c>
      <c r="I64" s="11">
        <f>'Физ. лица в абс.вел.'!V69*100/'Физ. лица в абс.вел.'!J69-100</f>
        <v>18.755969897630592</v>
      </c>
      <c r="J64" s="11">
        <f>'Физ. лица в абс.вел.'!W69*100/'Физ. лица в абс.вел.'!K69-100</f>
        <v>19.314264411401737</v>
      </c>
      <c r="K64" s="11">
        <f>'Физ. лица в абс.вел.'!X69*100/'Физ. лица в абс.вел.'!L69-100</f>
        <v>19.792916613105916</v>
      </c>
      <c r="L64" s="11">
        <f>'Физ. лица в абс.вел.'!Y69*100/'Физ. лица в абс.вел.'!M69-100</f>
        <v>20.538094072400568</v>
      </c>
      <c r="M64" s="11">
        <f>'Физ. лица в абс.вел.'!Z69*100/'Физ. лица в абс.вел.'!N69-100</f>
        <v>19.578296237080352</v>
      </c>
      <c r="N64" s="11">
        <f>'Физ. лица в абс.вел.'!AA69*100/'Физ. лица в абс.вел.'!O69-100</f>
        <v>19.731291724063894</v>
      </c>
      <c r="O64" s="11">
        <f>'Физ. лица в абс.вел.'!AB69*100/'Физ. лица в абс.вел.'!P69-100</f>
        <v>20.194267128842142</v>
      </c>
      <c r="P64" s="11">
        <f>'Физ. лица в абс.вел.'!AC69*100/'Физ. лица в абс.вел.'!Q69-100</f>
        <v>20.741083373751223</v>
      </c>
      <c r="Q64" s="11">
        <f>'Физ. лица в абс.вел.'!AD69*100/'Физ. лица в абс.вел.'!R69-100</f>
        <v>21.479992845760876</v>
      </c>
      <c r="R64" s="11">
        <f>'Физ. лица в абс.вел.'!AE69*100/'Физ. лица в абс.вел.'!S69-100</f>
        <v>21.045014382089036</v>
      </c>
      <c r="S64" s="11">
        <f>'Физ. лица в абс.вел.'!AF69*100/'Физ. лица в абс.вел.'!T69-100</f>
        <v>20.462930299258304</v>
      </c>
      <c r="T64" s="11">
        <f>'Физ. лица в абс.вел.'!AG69*100/'Физ. лица в абс.вел.'!U69-100</f>
        <v>19.576495399271039</v>
      </c>
      <c r="U64" s="11">
        <f>'Физ. лица в абс.вел.'!AH69*100/'Физ. лица в абс.вел.'!V69-100</f>
        <v>19.119049272188803</v>
      </c>
      <c r="V64" s="11">
        <f>'Физ. лица в абс.вел.'!AI69*100/'Физ. лица в абс.вел.'!W69-100</f>
        <v>18.254631766938033</v>
      </c>
      <c r="W64" s="11">
        <f>'Физ. лица в абс.вел.'!AJ69*100/'Физ. лица в абс.вел.'!X69-100</f>
        <v>16.852477199578829</v>
      </c>
      <c r="X64" s="11">
        <f>'Физ. лица в абс.вел.'!AK69*100/'Физ. лица в абс.вел.'!Y69-100</f>
        <v>15.794852390410384</v>
      </c>
      <c r="Y64" s="11">
        <f>'Физ. лица в абс.вел.'!AL69*100/'Физ. лица в абс.вел.'!Z69-100</f>
        <v>16.174252582052205</v>
      </c>
      <c r="Z64" s="11">
        <f>'Физ. лица в абс.вел.'!AM69*100/'Физ. лица в абс.вел.'!AA69-100</f>
        <v>15.787105228617918</v>
      </c>
      <c r="AA64" s="11">
        <f>'Физ. лица в абс.вел.'!AN69*100/'Физ. лица в абс.вел.'!AB69-100</f>
        <v>15.782926834291317</v>
      </c>
      <c r="AB64" s="11">
        <f>'Физ. лица в абс.вел.'!AO69*100/'Физ. лица в абс.вел.'!AC69-100</f>
        <v>15.719554204660582</v>
      </c>
      <c r="AC64" s="11">
        <f>'Физ. лица в абс.вел.'!AP69*100/'Физ. лица в абс.вел.'!AD69-100</f>
        <v>12.70158764874887</v>
      </c>
      <c r="AD64" s="11">
        <f>'Физ. лица в абс.вел.'!AQ69*100/'Физ. лица в абс.вел.'!AE69-100</f>
        <v>11.939269947238074</v>
      </c>
      <c r="AE64" s="11">
        <f>'Физ. лица в абс.вел.'!AR69*100/'Физ. лица в абс.вел.'!AF69-100</f>
        <v>11.58471868058362</v>
      </c>
      <c r="AF64" s="11">
        <f>'Физ. лица в абс.вел.'!AS69*100/'Физ. лица в абс.вел.'!AG69-100</f>
        <v>11.954680950519929</v>
      </c>
      <c r="AG64" s="11">
        <f>'Физ. лица в абс.вел.'!AT69*100/'Физ. лица в абс.вел.'!AH69-100</f>
        <v>12.202648062120517</v>
      </c>
      <c r="AH64" s="11">
        <f>'Физ. лица в абс.вел.'!AU69*100/'Физ. лица в абс.вел.'!AI69-100</f>
        <v>12.921619972921093</v>
      </c>
      <c r="AI64" s="11">
        <f>'Физ. лица в абс.вел.'!AV69*100/'Физ. лица в абс.вел.'!AJ69-100</f>
        <v>14.746119442252038</v>
      </c>
      <c r="AJ64" s="11">
        <f>'Физ. лица в абс.вел.'!AW69*100/'Физ. лица в абс.вел.'!AK69-100</f>
        <v>13.173940803158331</v>
      </c>
      <c r="AK64" s="11">
        <f>'Физ. лица в абс.вел.'!AX69*100/'Физ. лица в абс.вел.'!AL69-100</f>
        <v>12.864581351051086</v>
      </c>
      <c r="AL64" s="11">
        <f>'Физ. лица в абс.вел.'!AY69*100/'Физ. лица в абс.вел.'!AM69-100</f>
        <v>12.887525415189742</v>
      </c>
      <c r="AM64" s="11">
        <f>'Физ. лица в абс.вел.'!AZ69*100/'Физ. лица в абс.вел.'!AN69-100</f>
        <v>13.204412617439161</v>
      </c>
      <c r="AN64" s="11">
        <f>'Физ. лица в абс.вел.'!BA69*100/'Физ. лица в абс.вел.'!AO69-100</f>
        <v>13.688020508653835</v>
      </c>
      <c r="AO64" s="11">
        <f>'Физ. лица в абс.вел.'!BB69*100/'Физ. лица в абс.вел.'!AP69-100</f>
        <v>16.982606685990618</v>
      </c>
      <c r="AP64" s="11">
        <f>'Физ. лица в абс.вел.'!BC69*100/'Физ. лица в абс.вел.'!AQ69-100</f>
        <v>18.142466625507851</v>
      </c>
      <c r="AQ64" s="11">
        <f>'Физ. лица в абс.вел.'!BD69*100/'Физ. лица в абс.вел.'!AR69-100</f>
        <v>19.69794622839936</v>
      </c>
      <c r="AR64" s="11">
        <f>'Физ. лица в абс.вел.'!BE69*100/'Физ. лица в абс.вел.'!AS69-100</f>
        <v>19.81416519789866</v>
      </c>
      <c r="AS64" s="11">
        <f>'Физ. лица в абс.вел.'!BF69*100/'Физ. лица в абс.вел.'!AT69-100</f>
        <v>19.593921567969844</v>
      </c>
      <c r="AT64" s="11">
        <f>'Физ. лица в абс.вел.'!BG69*100/'Физ. лица в абс.вел.'!AU69-100</f>
        <v>19.189645006472688</v>
      </c>
      <c r="AU64" s="11">
        <f>'Физ. лица в абс.вел.'!BH69*100/'Физ. лица в абс.вел.'!AV69-100</f>
        <v>18.266425331768204</v>
      </c>
      <c r="AV64" s="11">
        <f>'Физ. лица в абс.вел.'!BI69*100/'Физ. лица в абс.вел.'!AW69-100</f>
        <v>18.588877322074012</v>
      </c>
      <c r="AW64" s="11">
        <f>'Физ. лица в абс.вел.'!BJ69*100/'Физ. лица в абс.вел.'!AX69-100</f>
        <v>19.208825442195447</v>
      </c>
      <c r="AX64" s="11">
        <f>'Физ. лица в абс.вел.'!BK69*100/'Физ. лица в абс.вел.'!AY69-100</f>
        <v>19.482941368675242</v>
      </c>
      <c r="AY64" s="11">
        <f>'Физ. лица в абс.вел.'!BL69*100/'Физ. лица в абс.вел.'!AZ69-100</f>
        <v>19.390612184613843</v>
      </c>
      <c r="AZ64" s="11">
        <f>'Физ. лица в абс.вел.'!BM69*100/'Физ. лица в абс.вел.'!BA69-100</f>
        <v>17.581498509807545</v>
      </c>
      <c r="BA64" s="11">
        <f>'Физ. лица в абс.вел.'!BN69*100/'Физ. лица в абс.вел.'!BB69-100</f>
        <v>14.184370423879756</v>
      </c>
      <c r="BB64" s="11">
        <f>'Физ. лица в абс.вел.'!BO69*100/'Физ. лица в абс.вел.'!BC69-100</f>
        <v>11.562067913936602</v>
      </c>
      <c r="BC64" s="11">
        <f>'Физ. лица в абс.вел.'!BP69*100/'Физ. лица в абс.вел.'!BD69-100</f>
        <v>9.2696942283336341</v>
      </c>
      <c r="BD64" s="11">
        <f>'Физ. лица в абс.вел.'!BQ69*100/'Физ. лица в абс.вел.'!BE69-100</f>
        <v>8.7904287742329785</v>
      </c>
      <c r="BE64" s="11">
        <f>'Физ. лица в абс.вел.'!BR69*100/'Физ. лица в абс.вел.'!BF69-100</f>
        <v>7.9021683043926885</v>
      </c>
      <c r="BF64" s="11">
        <f>'Физ. лица в абс.вел.'!BS69*100/'Физ. лица в абс.вел.'!BG69-100</f>
        <v>7.9572572922525069</v>
      </c>
      <c r="BG64" s="11">
        <f>'Физ. лица в абс.вел.'!BT69*100/'Физ. лица в абс.вел.'!BH69-100</f>
        <v>7.7007302757955074</v>
      </c>
      <c r="BH64" s="11">
        <f>'Физ. лица в абс.вел.'!BU69*100/'Физ. лица в абс.вел.'!BI69-100</f>
        <v>8.867212632084005</v>
      </c>
      <c r="BI64" s="11">
        <f>'Физ. лица в абс.вел.'!BV69*100/'Физ. лица в абс.вел.'!BJ69-100</f>
        <v>8.6908496740830401</v>
      </c>
      <c r="BJ64" s="11">
        <f>'Физ. лица в абс.вел.'!BW69*100/'Физ. лица в абс.вел.'!BK69-100</f>
        <v>8.3154356149033504</v>
      </c>
      <c r="BK64" s="11">
        <f>'Физ. лица в абс.вел.'!BX69*100/'Физ. лица в абс.вел.'!BL69-100</f>
        <v>7.9312813547901442</v>
      </c>
      <c r="BL64" s="11">
        <f>'Физ. лица в абс.вел.'!BY69*100/'Физ. лица в абс.вел.'!BM69-100</f>
        <v>9.3598046613011405</v>
      </c>
      <c r="BM64" s="11">
        <f>'Физ. лица в абс.вел.'!BZ69*100/'Физ. лица в абс.вел.'!BN69-100</f>
        <v>12.428415202392145</v>
      </c>
      <c r="BN64" s="11">
        <f>'Физ. лица в абс.вел.'!CA69*100/'Физ. лица в абс.вел.'!BO69-100</f>
        <v>15.330863424291806</v>
      </c>
      <c r="BO64" s="11">
        <f>'Физ. лица в абс.вел.'!CB69*100/'Физ. лица в абс.вел.'!BP69-100</f>
        <v>17.739168676821421</v>
      </c>
      <c r="BP64" s="11">
        <f>'Физ. лица в абс.вел.'!CC69*100/'Физ. лица в абс.вел.'!BQ69-100</f>
        <v>19.074581446731202</v>
      </c>
      <c r="BQ64" s="11">
        <f>'Физ. лица в абс.вел.'!CD69*100/'Физ. лица в абс.вел.'!BR69-100</f>
        <v>22.052366280678996</v>
      </c>
      <c r="BR64" s="11">
        <f>'Физ. лица в абс.вел.'!CE69*100/'Физ. лица в абс.вел.'!BS69-100</f>
        <v>24.361291445657301</v>
      </c>
      <c r="BS64" s="11">
        <f>'Физ. лица в абс.вел.'!CF69*100/'Физ. лица в абс.вел.'!BT69-100</f>
        <v>26.083577987698831</v>
      </c>
      <c r="BT64" s="11">
        <f>'Физ. лица в абс.вел.'!CG69*100/'Физ. лица в абс.вел.'!BU69-100</f>
        <v>26.444014844567761</v>
      </c>
      <c r="BU64" s="11">
        <f>'Физ. лица в абс.вел.'!CH69*100/'Физ. лица в абс.вел.'!BV69-100</f>
        <v>25.996393538112613</v>
      </c>
      <c r="BV64" s="11">
        <f>'Физ. лица в абс.вел.'!CI69*100/'Физ. лица в абс.вел.'!BW69-100</f>
        <v>26.218371481529374</v>
      </c>
      <c r="BW64" s="11">
        <f>'Физ. лица в абс.вел.'!CJ69*100/'Физ. лица в абс.вел.'!BX69-100</f>
        <v>25.964556319944208</v>
      </c>
      <c r="BX64" s="11">
        <f>'Физ. лица в абс.вел.'!CK69*100/'Физ. лица в абс.вел.'!BY69-100</f>
        <v>26.013123409882567</v>
      </c>
      <c r="BY64" s="11">
        <f>'Физ. лица в абс.вел.'!CL69*100/'Физ. лица в абс.вел.'!BZ69-100</f>
        <v>25.445788227831002</v>
      </c>
      <c r="BZ64" s="11">
        <f>'Физ. лица в абс.вел.'!CM69*100/'Физ. лица в абс.вел.'!CA69-100</f>
        <v>24.908472532555251</v>
      </c>
      <c r="CA64" s="11">
        <f>'Физ. лица в абс.вел.'!CN69*100/'Физ. лица в абс.вел.'!CB69-100</f>
        <v>25.411297735345116</v>
      </c>
      <c r="CB64" s="11">
        <f>'Физ. лица в абс.вел.'!CO69*100/'Физ. лица в абс.вел.'!CC69-100</f>
        <v>22.760377849415889</v>
      </c>
      <c r="CC64" s="11">
        <f>'Физ. лица в абс.вел.'!CP69*100/'Физ. лица в абс.вел.'!CD69-100</f>
        <v>19.916784048430486</v>
      </c>
      <c r="CD64" s="11">
        <f>'Физ. лица в абс.вел.'!CQ69*100/'Физ. лица в абс.вел.'!CE69-100</f>
        <v>16.267458495867601</v>
      </c>
      <c r="CE64" s="11">
        <f>'Физ. лица в абс.вел.'!CR69*100/'Физ. лица в абс.вел.'!CF69-100</f>
        <v>13.518151921361948</v>
      </c>
      <c r="CF64" s="11">
        <f>'Физ. лица в абс.вел.'!CS69*100/'Физ. лица в абс.вел.'!CG69-100</f>
        <v>9.7075092238864471</v>
      </c>
      <c r="CG64" s="11">
        <f>'Физ. лица в абс.вел.'!CT69*100/'Физ. лица в абс.вел.'!CH69-100</f>
        <v>7.7497968811169216</v>
      </c>
      <c r="CH64" s="11">
        <f>'Физ. лица в абс.вел.'!CU69*100/'Физ. лица в абс.вел.'!CI69-100</f>
        <v>6.1640300180807088</v>
      </c>
      <c r="CI64" s="11">
        <f>'Физ. лица в абс.вел.'!CV69*100/'Физ. лица в абс.вел.'!CJ69-100</f>
        <v>4.9047584937147803</v>
      </c>
      <c r="CJ64" s="11">
        <f>'Физ. лица в абс.вел.'!CW69*100/'Физ. лица в абс.вел.'!CK69-100</f>
        <v>2.9294314804094626</v>
      </c>
      <c r="CK64" s="11">
        <f>'Физ. лица в абс.вел.'!CX69*100/'Физ. лица в абс.вел.'!CL69-100</f>
        <v>1.5592062937619602</v>
      </c>
      <c r="CL64" s="11">
        <f>'Физ. лица в абс.вел.'!CY69*100/'Физ. лица в абс.вел.'!CM69-100</f>
        <v>0.23976927618785737</v>
      </c>
      <c r="CM64" s="11">
        <f>'Физ. лица в абс.вел.'!CZ69*100/'Физ. лица в абс.вел.'!CN69-100</f>
        <v>-2.3493379815322015</v>
      </c>
      <c r="CN64" s="11">
        <f>'Физ. лица в абс.вел.'!DA69*100/'Физ. лица в абс.вел.'!CO69-100</f>
        <v>-2.4449671343034538</v>
      </c>
      <c r="CO64" s="11">
        <f>'Физ. лица в абс.вел.'!DB69*100/'Физ. лица в абс.вел.'!CP69-100</f>
        <v>-2.6410135753034183</v>
      </c>
      <c r="CP64" s="11">
        <f>'Физ. лица в абс.вел.'!DC69*100/'Физ. лица в абс.вел.'!CQ69-100</f>
        <v>-2.1880363973396868</v>
      </c>
      <c r="CQ64" s="11">
        <f>'Физ. лица в абс.вел.'!DD69*100/'Физ. лица в абс.вел.'!CR69-100</f>
        <v>-0.9969098981568294</v>
      </c>
      <c r="CR64" s="11">
        <f>'Физ. лица в абс.вел.'!DE69*100/'Физ. лица в абс.вел.'!CS69-100</f>
        <v>1.3205922492039122</v>
      </c>
      <c r="CS64" s="11">
        <f>'Физ. лица в абс.вел.'!DF69*100/'Физ. лица в абс.вел.'!CT69-100</f>
        <v>3.0347789095463469</v>
      </c>
    </row>
    <row r="65" spans="1:97" x14ac:dyDescent="0.25">
      <c r="A65" s="8" t="s">
        <v>66</v>
      </c>
      <c r="B65" s="11">
        <f>'Физ. лица в абс.вел.'!O70*100/'Физ. лица в абс.вел.'!C70-100</f>
        <v>10.078598475880028</v>
      </c>
      <c r="C65" s="11">
        <f>'Физ. лица в абс.вел.'!P70*100/'Физ. лица в абс.вел.'!D70-100</f>
        <v>11.061292553415782</v>
      </c>
      <c r="D65" s="11">
        <f>'Физ. лица в абс.вел.'!Q70*100/'Физ. лица в абс.вел.'!E70-100</f>
        <v>11.957703176506669</v>
      </c>
      <c r="E65" s="11">
        <f>'Физ. лица в абс.вел.'!R70*100/'Физ. лица в абс.вел.'!F70-100</f>
        <v>13.040285263366343</v>
      </c>
      <c r="F65" s="11">
        <f>'Физ. лица в абс.вел.'!S70*100/'Физ. лица в абс.вел.'!G70-100</f>
        <v>14.529891294327342</v>
      </c>
      <c r="G65" s="11">
        <f>'Физ. лица в абс.вел.'!T70*100/'Физ. лица в абс.вел.'!H70-100</f>
        <v>15.670142888011071</v>
      </c>
      <c r="H65" s="11">
        <f>'Физ. лица в абс.вел.'!U70*100/'Физ. лица в абс.вел.'!I70-100</f>
        <v>16.735974731187369</v>
      </c>
      <c r="I65" s="11">
        <f>'Физ. лица в абс.вел.'!V70*100/'Физ. лица в абс.вел.'!J70-100</f>
        <v>17.19873688425983</v>
      </c>
      <c r="J65" s="11">
        <f>'Физ. лица в абс.вел.'!W70*100/'Физ. лица в абс.вел.'!K70-100</f>
        <v>17.93699943558893</v>
      </c>
      <c r="K65" s="11">
        <f>'Физ. лица в абс.вел.'!X70*100/'Физ. лица в абс.вел.'!L70-100</f>
        <v>18.71135800564879</v>
      </c>
      <c r="L65" s="11">
        <f>'Физ. лица в абс.вел.'!Y70*100/'Физ. лица в абс.вел.'!M70-100</f>
        <v>19.785634921372122</v>
      </c>
      <c r="M65" s="11">
        <f>'Физ. лица в абс.вел.'!Z70*100/'Физ. лица в абс.вел.'!N70-100</f>
        <v>19.170102150534461</v>
      </c>
      <c r="N65" s="11">
        <f>'Физ. лица в абс.вел.'!AA70*100/'Физ. лица в абс.вел.'!O70-100</f>
        <v>20.006986745346921</v>
      </c>
      <c r="O65" s="11">
        <f>'Физ. лица в абс.вел.'!AB70*100/'Физ. лица в абс.вел.'!P70-100</f>
        <v>20.296535093644437</v>
      </c>
      <c r="P65" s="11">
        <f>'Физ. лица в абс.вел.'!AC70*100/'Физ. лица в абс.вел.'!Q70-100</f>
        <v>20.352593568494257</v>
      </c>
      <c r="Q65" s="11">
        <f>'Физ. лица в абс.вел.'!AD70*100/'Физ. лица в абс.вел.'!R70-100</f>
        <v>20.168579228857141</v>
      </c>
      <c r="R65" s="11">
        <f>'Физ. лица в абс.вел.'!AE70*100/'Физ. лица в абс.вел.'!S70-100</f>
        <v>19.327688636112327</v>
      </c>
      <c r="S65" s="11">
        <f>'Физ. лица в абс.вел.'!AF70*100/'Физ. лица в абс.вел.'!T70-100</f>
        <v>18.445915310411991</v>
      </c>
      <c r="T65" s="11">
        <f>'Физ. лица в абс.вел.'!AG70*100/'Физ. лица в абс.вел.'!U70-100</f>
        <v>17.365682395030476</v>
      </c>
      <c r="U65" s="11">
        <f>'Физ. лица в абс.вел.'!AH70*100/'Физ. лица в абс.вел.'!V70-100</f>
        <v>16.732641124781608</v>
      </c>
      <c r="V65" s="11">
        <f>'Физ. лица в абс.вел.'!AI70*100/'Физ. лица в абс.вел.'!W70-100</f>
        <v>16.340804052885844</v>
      </c>
      <c r="W65" s="11">
        <f>'Физ. лица в абс.вел.'!AJ70*100/'Физ. лица в абс.вел.'!X70-100</f>
        <v>15.23273056720798</v>
      </c>
      <c r="X65" s="11">
        <f>'Физ. лица в абс.вел.'!AK70*100/'Физ. лица в абс.вел.'!Y70-100</f>
        <v>14.108491334570601</v>
      </c>
      <c r="Y65" s="11">
        <f>'Физ. лица в абс.вел.'!AL70*100/'Физ. лица в абс.вел.'!Z70-100</f>
        <v>14.412931554582258</v>
      </c>
      <c r="Z65" s="11">
        <f>'Физ. лица в абс.вел.'!AM70*100/'Физ. лица в абс.вел.'!AA70-100</f>
        <v>14.267853508396641</v>
      </c>
      <c r="AA65" s="11">
        <f>'Физ. лица в абс.вел.'!AN70*100/'Физ. лица в абс.вел.'!AB70-100</f>
        <v>14.358483423762479</v>
      </c>
      <c r="AB65" s="11">
        <f>'Физ. лица в абс.вел.'!AO70*100/'Физ. лица в абс.вел.'!AC70-100</f>
        <v>14.28496046500301</v>
      </c>
      <c r="AC65" s="11">
        <f>'Физ. лица в абс.вел.'!AP70*100/'Физ. лица в абс.вел.'!AD70-100</f>
        <v>11.661093065800486</v>
      </c>
      <c r="AD65" s="11">
        <f>'Физ. лица в абс.вел.'!AQ70*100/'Физ. лица в абс.вел.'!AE70-100</f>
        <v>10.882212004926473</v>
      </c>
      <c r="AE65" s="11">
        <f>'Физ. лица в абс.вел.'!AR70*100/'Физ. лица в абс.вел.'!AF70-100</f>
        <v>10.52212816466016</v>
      </c>
      <c r="AF65" s="11">
        <f>'Физ. лица в абс.вел.'!AS70*100/'Физ. лица в абс.вел.'!AG70-100</f>
        <v>11.100233334752176</v>
      </c>
      <c r="AG65" s="11">
        <f>'Физ. лица в абс.вел.'!AT70*100/'Физ. лица в абс.вел.'!AH70-100</f>
        <v>11.521142522181663</v>
      </c>
      <c r="AH65" s="11">
        <f>'Физ. лица в абс.вел.'!AU70*100/'Физ. лица в абс.вел.'!AI70-100</f>
        <v>11.870293211226553</v>
      </c>
      <c r="AI65" s="11">
        <f>'Физ. лица в абс.вел.'!AV70*100/'Физ. лица в абс.вел.'!AJ70-100</f>
        <v>13.411609206417566</v>
      </c>
      <c r="AJ65" s="11">
        <f>'Физ. лица в абс.вел.'!AW70*100/'Физ. лица в абс.вел.'!AK70-100</f>
        <v>12.638281917476476</v>
      </c>
      <c r="AK65" s="11">
        <f>'Физ. лица в абс.вел.'!AX70*100/'Физ. лица в абс.вел.'!AL70-100</f>
        <v>11.806275609729354</v>
      </c>
      <c r="AL65" s="11">
        <f>'Физ. лица в абс.вел.'!AY70*100/'Физ. лица в абс.вел.'!AM70-100</f>
        <v>11.712183282988192</v>
      </c>
      <c r="AM65" s="11">
        <f>'Физ. лица в абс.вел.'!AZ70*100/'Физ. лица в абс.вел.'!AN70-100</f>
        <v>11.834527456026947</v>
      </c>
      <c r="AN65" s="11">
        <f>'Физ. лица в абс.вел.'!BA70*100/'Физ. лица в абс.вел.'!AO70-100</f>
        <v>12.565957633208669</v>
      </c>
      <c r="AO65" s="11">
        <f>'Физ. лица в абс.вел.'!BB70*100/'Физ. лица в абс.вел.'!AP70-100</f>
        <v>15.582540618902385</v>
      </c>
      <c r="AP65" s="11">
        <f>'Физ. лица в абс.вел.'!BC70*100/'Физ. лица в абс.вел.'!AQ70-100</f>
        <v>17.567882891892154</v>
      </c>
      <c r="AQ65" s="11">
        <f>'Физ. лица в абс.вел.'!BD70*100/'Физ. лица в абс.вел.'!AR70-100</f>
        <v>19.409564047489795</v>
      </c>
      <c r="AR65" s="11">
        <f>'Физ. лица в абс.вел.'!BE70*100/'Физ. лица в абс.вел.'!AS70-100</f>
        <v>18.102164188548301</v>
      </c>
      <c r="AS65" s="11">
        <f>'Физ. лица в абс.вел.'!BF70*100/'Физ. лица в абс.вел.'!AT70-100</f>
        <v>15.943364563601094</v>
      </c>
      <c r="AT65" s="11">
        <f>'Физ. лица в абс.вел.'!BG70*100/'Физ. лица в абс.вел.'!AU70-100</f>
        <v>15.652449793723335</v>
      </c>
      <c r="AU65" s="11">
        <f>'Физ. лица в абс.вел.'!BH70*100/'Физ. лица в абс.вел.'!AV70-100</f>
        <v>14.823598096226803</v>
      </c>
      <c r="AV65" s="11">
        <f>'Физ. лица в абс.вел.'!BI70*100/'Физ. лица в абс.вел.'!AW70-100</f>
        <v>15.2658650860606</v>
      </c>
      <c r="AW65" s="11">
        <f>'Физ. лица в абс.вел.'!BJ70*100/'Физ. лица в абс.вел.'!AX70-100</f>
        <v>17.005637342243233</v>
      </c>
      <c r="AX65" s="11">
        <f>'Физ. лица в абс.вел.'!BK70*100/'Физ. лица в абс.вел.'!AY70-100</f>
        <v>17.297855447718135</v>
      </c>
      <c r="AY65" s="11">
        <f>'Физ. лица в абс.вел.'!BL70*100/'Физ. лица в абс.вел.'!AZ70-100</f>
        <v>17.529863815211641</v>
      </c>
      <c r="AZ65" s="11">
        <f>'Физ. лица в абс.вел.'!BM70*100/'Физ. лица в абс.вел.'!BA70-100</f>
        <v>15.504537174541341</v>
      </c>
      <c r="BA65" s="11">
        <f>'Физ. лица в абс.вел.'!BN70*100/'Физ. лица в абс.вел.'!BB70-100</f>
        <v>12.480718745253938</v>
      </c>
      <c r="BB65" s="11">
        <f>'Физ. лица в абс.вел.'!BO70*100/'Физ. лица в абс.вел.'!BC70-100</f>
        <v>9.932539578063512</v>
      </c>
      <c r="BC65" s="11">
        <f>'Физ. лица в абс.вел.'!BP70*100/'Физ. лица в абс.вел.'!BD70-100</f>
        <v>7.7194716373214192</v>
      </c>
      <c r="BD65" s="11">
        <f>'Физ. лица в абс.вел.'!BQ70*100/'Физ. лица в абс.вел.'!BE70-100</f>
        <v>8.319996854294871</v>
      </c>
      <c r="BE65" s="11">
        <f>'Физ. лица в абс.вел.'!BR70*100/'Физ. лица в абс.вел.'!BF70-100</f>
        <v>9.6506687338704182</v>
      </c>
      <c r="BF65" s="11">
        <f>'Физ. лица в абс.вел.'!BS70*100/'Физ. лица в абс.вел.'!BG70-100</f>
        <v>9.8352025701482972</v>
      </c>
      <c r="BG65" s="11">
        <f>'Физ. лица в абс.вел.'!BT70*100/'Физ. лица в абс.вел.'!BH70-100</f>
        <v>9.890167653934455</v>
      </c>
      <c r="BH65" s="11">
        <f>'Физ. лица в абс.вел.'!BU70*100/'Физ. лица в абс.вел.'!BI70-100</f>
        <v>10.293424229512851</v>
      </c>
      <c r="BI65" s="11">
        <f>'Физ. лица в абс.вел.'!BV70*100/'Физ. лица в абс.вел.'!BJ70-100</f>
        <v>9.4492772520676596</v>
      </c>
      <c r="BJ65" s="11">
        <f>'Физ. лица в абс.вел.'!BW70*100/'Физ. лица в абс.вел.'!BK70-100</f>
        <v>9.2517042028990915</v>
      </c>
      <c r="BK65" s="11">
        <f>'Физ. лица в абс.вел.'!BX70*100/'Физ. лица в абс.вел.'!BL70-100</f>
        <v>8.8624804506791435</v>
      </c>
      <c r="BL65" s="11">
        <f>'Физ. лица в абс.вел.'!BY70*100/'Физ. лица в абс.вел.'!BM70-100</f>
        <v>10.573003311689433</v>
      </c>
      <c r="BM65" s="11">
        <f>'Физ. лица в абс.вел.'!BZ70*100/'Физ. лица в абс.вел.'!BN70-100</f>
        <v>13.715761115667974</v>
      </c>
      <c r="BN65" s="11">
        <f>'Физ. лица в абс.вел.'!CA70*100/'Физ. лица в абс.вел.'!BO70-100</f>
        <v>16.615145123108235</v>
      </c>
      <c r="BO65" s="11">
        <f>'Физ. лица в абс.вел.'!CB70*100/'Физ. лица в абс.вел.'!BP70-100</f>
        <v>18.735841733866337</v>
      </c>
      <c r="BP65" s="11">
        <f>'Физ. лица в абс.вел.'!CC70*100/'Физ. лица в абс.вел.'!BQ70-100</f>
        <v>19.569178942477336</v>
      </c>
      <c r="BQ65" s="11">
        <f>'Физ. лица в абс.вел.'!CD70*100/'Физ. лица в абс.вел.'!BR70-100</f>
        <v>21.907325590032201</v>
      </c>
      <c r="BR65" s="11">
        <f>'Физ. лица в абс.вел.'!CE70*100/'Физ. лица в абс.вел.'!BS70-100</f>
        <v>23.170420687156366</v>
      </c>
      <c r="BS65" s="11">
        <f>'Физ. лица в абс.вел.'!CF70*100/'Физ. лица в абс.вел.'!BT70-100</f>
        <v>24.127569457429743</v>
      </c>
      <c r="BT65" s="11">
        <f>'Физ. лица в абс.вел.'!CG70*100/'Физ. лица в абс.вел.'!BU70-100</f>
        <v>23.010068128124828</v>
      </c>
      <c r="BU65" s="11">
        <f>'Физ. лица в абс.вел.'!CH70*100/'Физ. лица в абс.вел.'!BV70-100</f>
        <v>21.107532326073169</v>
      </c>
      <c r="BV65" s="11">
        <f>'Физ. лица в абс.вел.'!CI70*100/'Физ. лица в абс.вел.'!BW70-100</f>
        <v>20.963930474584757</v>
      </c>
      <c r="BW65" s="11">
        <f>'Физ. лица в абс.вел.'!CJ70*100/'Физ. лица в абс.вел.'!BX70-100</f>
        <v>20.465620741043722</v>
      </c>
      <c r="BX65" s="11">
        <f>'Физ. лица в абс.вел.'!CK70*100/'Физ. лица в абс.вел.'!BY70-100</f>
        <v>19.721051725742313</v>
      </c>
      <c r="BY65" s="11">
        <f>'Физ. лица в абс.вел.'!CL70*100/'Физ. лица в абс.вел.'!BZ70-100</f>
        <v>17.804732657208675</v>
      </c>
      <c r="BZ65" s="11">
        <f>'Физ. лица в абс.вел.'!CM70*100/'Физ. лица в абс.вел.'!CA70-100</f>
        <v>16.103913953218338</v>
      </c>
      <c r="CA65" s="11">
        <f>'Физ. лица в абс.вел.'!CN70*100/'Физ. лица в абс.вел.'!CB70-100</f>
        <v>15.974391765801343</v>
      </c>
      <c r="CB65" s="11">
        <f>'Физ. лица в абс.вел.'!CO70*100/'Физ. лица в абс.вел.'!CC70-100</f>
        <v>13.80858699018161</v>
      </c>
      <c r="CC65" s="11">
        <f>'Физ. лица в абс.вел.'!CP70*100/'Физ. лица в абс.вел.'!CD70-100</f>
        <v>11.003641061780598</v>
      </c>
      <c r="CD65" s="11">
        <f>'Физ. лица в абс.вел.'!CQ70*100/'Физ. лица в абс.вел.'!CE70-100</f>
        <v>6.9847011304755711</v>
      </c>
      <c r="CE65" s="11">
        <f>'Физ. лица в абс.вел.'!CR70*100/'Физ. лица в абс.вел.'!CF70-100</f>
        <v>4.2384347247280516</v>
      </c>
      <c r="CF65" s="11">
        <f>'Физ. лица в абс.вел.'!CS70*100/'Физ. лица в абс.вел.'!CG70-100</f>
        <v>2.8389280480145089</v>
      </c>
      <c r="CG65" s="11">
        <f>'Физ. лица в абс.вел.'!CT70*100/'Физ. лица в абс.вел.'!CH70-100</f>
        <v>1.7593033052108069</v>
      </c>
      <c r="CH65" s="11">
        <f>'Физ. лица в абс.вел.'!CU70*100/'Физ. лица в абс.вел.'!CI70-100</f>
        <v>1.7619844610630935</v>
      </c>
      <c r="CI65" s="11">
        <f>'Физ. лица в абс.вел.'!CV70*100/'Физ. лица в абс.вел.'!CJ70-100</f>
        <v>0.83924511078146224</v>
      </c>
      <c r="CJ65" s="11">
        <f>'Физ. лица в абс.вел.'!CW70*100/'Физ. лица в абс.вел.'!CK70-100</f>
        <v>-0.44386237996353373</v>
      </c>
      <c r="CK65" s="11">
        <f>'Физ. лица в абс.вел.'!CX70*100/'Физ. лица в абс.вел.'!CL70-100</f>
        <v>-0.73207104729972627</v>
      </c>
      <c r="CL65" s="11">
        <f>'Физ. лица в абс.вел.'!CY70*100/'Физ. лица в абс.вел.'!CM70-100</f>
        <v>-1.1912488451485359</v>
      </c>
      <c r="CM65" s="11">
        <f>'Физ. лица в абс.вел.'!CZ70*100/'Физ. лица в абс.вел.'!CN70-100</f>
        <v>-3.1764169712734542</v>
      </c>
      <c r="CN65" s="11">
        <f>'Физ. лица в абс.вел.'!DA70*100/'Физ. лица в абс.вел.'!CO70-100</f>
        <v>-3.1806116868739451</v>
      </c>
      <c r="CO65" s="11">
        <f>'Физ. лица в абс.вел.'!DB70*100/'Физ. лица в абс.вел.'!CP70-100</f>
        <v>-2.9137590798711273</v>
      </c>
      <c r="CP65" s="11">
        <f>'Физ. лица в абс.вел.'!DC70*100/'Физ. лица в абс.вел.'!CQ70-100</f>
        <v>-1.5072217706251934</v>
      </c>
      <c r="CQ65" s="11">
        <f>'Физ. лица в абс.вел.'!DD70*100/'Физ. лица в абс.вел.'!CR70-100</f>
        <v>0.10660629676208089</v>
      </c>
      <c r="CR65" s="11">
        <f>'Физ. лица в абс.вел.'!DE70*100/'Физ. лица в абс.вел.'!CS70-100</f>
        <v>1.6608542874185872</v>
      </c>
      <c r="CS65" s="11">
        <f>'Физ. лица в абс.вел.'!DF70*100/'Физ. лица в абс.вел.'!CT70-100</f>
        <v>3.5945629619911443</v>
      </c>
    </row>
    <row r="66" spans="1:97" ht="63" x14ac:dyDescent="0.25">
      <c r="A66" s="12" t="s">
        <v>93</v>
      </c>
      <c r="B66" s="11">
        <f>'Физ. лица в абс.вел.'!O71*100/'Физ. лица в абс.вел.'!C71-100</f>
        <v>8.7016879338394375</v>
      </c>
      <c r="C66" s="11">
        <f>'Физ. лица в абс.вел.'!P71*100/'Физ. лица в абс.вел.'!D71-100</f>
        <v>9.6302640824650894</v>
      </c>
      <c r="D66" s="11">
        <f>'Физ. лица в абс.вел.'!Q71*100/'Физ. лица в абс.вел.'!E71-100</f>
        <v>10.616592019349994</v>
      </c>
      <c r="E66" s="11">
        <f>'Физ. лица в абс.вел.'!R71*100/'Физ. лица в абс.вел.'!F71-100</f>
        <v>11.770176321584174</v>
      </c>
      <c r="F66" s="11">
        <f>'Физ. лица в абс.вел.'!S71*100/'Физ. лица в абс.вел.'!G71-100</f>
        <v>13.285622407402656</v>
      </c>
      <c r="G66" s="11">
        <f>'Физ. лица в абс.вел.'!T71*100/'Физ. лица в абс.вел.'!H71-100</f>
        <v>14.631235990604353</v>
      </c>
      <c r="H66" s="11">
        <f>'Физ. лица в абс.вел.'!U71*100/'Физ. лица в абс.вел.'!I71-100</f>
        <v>15.784863910204166</v>
      </c>
      <c r="I66" s="11">
        <f>'Физ. лица в абс.вел.'!V71*100/'Физ. лица в абс.вел.'!J71-100</f>
        <v>16.590751955381833</v>
      </c>
      <c r="J66" s="11">
        <f>'Физ. лица в абс.вел.'!W71*100/'Физ. лица в абс.вел.'!K71-100</f>
        <v>17.446161199587479</v>
      </c>
      <c r="K66" s="11">
        <f>'Физ. лица в абс.вел.'!X71*100/'Физ. лица в абс.вел.'!L71-100</f>
        <v>18.076303263749324</v>
      </c>
      <c r="L66" s="11">
        <f>'Физ. лица в абс.вел.'!Y71*100/'Физ. лица в абс.вел.'!M71-100</f>
        <v>18.701235727627861</v>
      </c>
      <c r="M66" s="11">
        <f>'Физ. лица в абс.вел.'!Z71*100/'Физ. лица в абс.вел.'!N71-100</f>
        <v>17.534014999199584</v>
      </c>
      <c r="N66" s="11">
        <f>'Физ. лица в абс.вел.'!AA71*100/'Физ. лица в абс.вел.'!O71-100</f>
        <v>18.332184050591636</v>
      </c>
      <c r="O66" s="11">
        <f>'Физ. лица в абс.вел.'!AB71*100/'Физ. лица в абс.вел.'!P71-100</f>
        <v>19.483749165835363</v>
      </c>
      <c r="P66" s="11">
        <f>'Физ. лица в абс.вел.'!AC71*100/'Физ. лица в абс.вел.'!Q71-100</f>
        <v>19.816381893111071</v>
      </c>
      <c r="Q66" s="11">
        <f>'Физ. лица в абс.вел.'!AD71*100/'Физ. лица в абс.вел.'!R71-100</f>
        <v>19.54899208504915</v>
      </c>
      <c r="R66" s="11">
        <f>'Физ. лица в абс.вел.'!AE71*100/'Физ. лица в абс.вел.'!S71-100</f>
        <v>18.379663412044479</v>
      </c>
      <c r="S66" s="11">
        <f>'Физ. лица в абс.вел.'!AF71*100/'Физ. лица в абс.вел.'!T71-100</f>
        <v>17.289023371321477</v>
      </c>
      <c r="T66" s="11">
        <f>'Физ. лица в абс.вел.'!AG71*100/'Физ. лица в абс.вел.'!U71-100</f>
        <v>16.157119398350261</v>
      </c>
      <c r="U66" s="11">
        <f>'Физ. лица в абс.вел.'!AH71*100/'Физ. лица в абс.вел.'!V71-100</f>
        <v>15.069951905720828</v>
      </c>
      <c r="V66" s="11">
        <f>'Физ. лица в абс.вел.'!AI71*100/'Физ. лица в абс.вел.'!W71-100</f>
        <v>14.542059609428719</v>
      </c>
      <c r="W66" s="11">
        <f>'Физ. лица в абс.вел.'!AJ71*100/'Физ. лица в абс.вел.'!X71-100</f>
        <v>13.510482278268043</v>
      </c>
      <c r="X66" s="11">
        <f>'Физ. лица в абс.вел.'!AK71*100/'Физ. лица в абс.вел.'!Y71-100</f>
        <v>12.588329526258732</v>
      </c>
      <c r="Y66" s="11">
        <f>'Физ. лица в абс.вел.'!AL71*100/'Физ. лица в абс.вел.'!Z71-100</f>
        <v>13.130598340229398</v>
      </c>
      <c r="Z66" s="11">
        <f>'Физ. лица в абс.вел.'!AM71*100/'Физ. лица в абс.вел.'!AA71-100</f>
        <v>13.467198071305233</v>
      </c>
      <c r="AA66" s="11">
        <f>'Физ. лица в абс.вел.'!AN71*100/'Физ. лица в абс.вел.'!AB71-100</f>
        <v>12.75268627466707</v>
      </c>
      <c r="AB66" s="11">
        <f>'Физ. лица в абс.вел.'!AO71*100/'Физ. лица в абс.вел.'!AC71-100</f>
        <v>12.248067729503191</v>
      </c>
      <c r="AC66" s="11">
        <f>'Физ. лица в абс.вел.'!AP71*100/'Физ. лица в абс.вел.'!AD71-100</f>
        <v>9.7040237715234809</v>
      </c>
      <c r="AD66" s="11">
        <f>'Физ. лица в абс.вел.'!AQ71*100/'Физ. лица в абс.вел.'!AE71-100</f>
        <v>9.1329902401223393</v>
      </c>
      <c r="AE66" s="11">
        <f>'Физ. лица в абс.вел.'!AR71*100/'Физ. лица в абс.вел.'!AF71-100</f>
        <v>8.81107873502323</v>
      </c>
      <c r="AF66" s="11">
        <f>'Физ. лица в абс.вел.'!AS71*100/'Физ. лица в абс.вел.'!AG71-100</f>
        <v>9.378428202871433</v>
      </c>
      <c r="AG66" s="11">
        <f>'Физ. лица в абс.вел.'!AT71*100/'Физ. лица в абс.вел.'!AH71-100</f>
        <v>10.267171384682911</v>
      </c>
      <c r="AH66" s="11">
        <f>'Физ. лица в абс.вел.'!AU71*100/'Физ. лица в абс.вел.'!AI71-100</f>
        <v>10.540756493626233</v>
      </c>
      <c r="AI66" s="11">
        <f>'Физ. лица в абс.вел.'!AV71*100/'Физ. лица в абс.вел.'!AJ71-100</f>
        <v>12.747956633797884</v>
      </c>
      <c r="AJ66" s="11">
        <f>'Физ. лица в абс.вел.'!AW71*100/'Физ. лица в абс.вел.'!AK71-100</f>
        <v>12.05381958351235</v>
      </c>
      <c r="AK66" s="11">
        <f>'Физ. лица в абс.вел.'!AX71*100/'Физ. лица в абс.вел.'!AL71-100</f>
        <v>11.546441321777593</v>
      </c>
      <c r="AL66" s="11">
        <f>'Физ. лица в абс.вел.'!AY71*100/'Физ. лица в абс.вел.'!AM71-100</f>
        <v>11.293116649439142</v>
      </c>
      <c r="AM66" s="11">
        <f>'Физ. лица в абс.вел.'!AZ71*100/'Физ. лица в абс.вел.'!AN71-100</f>
        <v>11.424133924548883</v>
      </c>
      <c r="AN66" s="11">
        <f>'Физ. лица в абс.вел.'!BA71*100/'Физ. лица в абс.вел.'!AO71-100</f>
        <v>11.974014399962471</v>
      </c>
      <c r="AO66" s="11">
        <f>'Физ. лица в абс.вел.'!BB71*100/'Физ. лица в абс.вел.'!AP71-100</f>
        <v>15.180920118847112</v>
      </c>
      <c r="AP66" s="11">
        <f>'Физ. лица в абс.вел.'!BC71*100/'Физ. лица в абс.вел.'!AQ71-100</f>
        <v>16.958164858858893</v>
      </c>
      <c r="AQ66" s="11">
        <f>'Физ. лица в абс.вел.'!BD71*100/'Физ. лица в абс.вел.'!AR71-100</f>
        <v>18.607400263576167</v>
      </c>
      <c r="AR66" s="11">
        <f>'Физ. лица в абс.вел.'!BE71*100/'Физ. лица в абс.вел.'!AS71-100</f>
        <v>17.744601869891525</v>
      </c>
      <c r="AS66" s="11">
        <f>'Физ. лица в абс.вел.'!BF71*100/'Физ. лица в абс.вел.'!AT71-100</f>
        <v>16.12070856579426</v>
      </c>
      <c r="AT66" s="11">
        <f>'Физ. лица в абс.вел.'!BG71*100/'Физ. лица в абс.вел.'!AU71-100</f>
        <v>15.85097604861005</v>
      </c>
      <c r="AU66" s="11">
        <f>'Физ. лица в абс.вел.'!BH71*100/'Физ. лица в абс.вел.'!AV71-100</f>
        <v>14.743119884637224</v>
      </c>
      <c r="AV66" s="11">
        <f>'Физ. лица в абс.вел.'!BI71*100/'Физ. лица в абс.вел.'!AW71-100</f>
        <v>15.434539140908129</v>
      </c>
      <c r="AW66" s="11">
        <f>'Физ. лица в абс.вел.'!BJ71*100/'Физ. лица в абс.вел.'!AX71-100</f>
        <v>16.505561626180267</v>
      </c>
      <c r="AX66" s="11">
        <f>'Физ. лица в абс.вел.'!BK71*100/'Физ. лица в абс.вел.'!AY71-100</f>
        <v>16.65262053515761</v>
      </c>
      <c r="AY66" s="11">
        <f>'Физ. лица в абс.вел.'!BL71*100/'Физ. лица в абс.вел.'!AZ71-100</f>
        <v>16.756861434873557</v>
      </c>
      <c r="AZ66" s="11">
        <f>'Физ. лица в абс.вел.'!BM71*100/'Физ. лица в абс.вел.'!BA71-100</f>
        <v>14.924619747573544</v>
      </c>
      <c r="BA66" s="11">
        <f>'Физ. лица в абс.вел.'!BN71*100/'Физ. лица в абс.вел.'!BB71-100</f>
        <v>11.592476514781211</v>
      </c>
      <c r="BB66" s="11">
        <f>'Физ. лица в абс.вел.'!BO71*100/'Физ. лица в абс.вел.'!BC71-100</f>
        <v>9.0972351085544574</v>
      </c>
      <c r="BC66" s="11">
        <f>'Физ. лица в абс.вел.'!BP71*100/'Физ. лица в абс.вел.'!BD71-100</f>
        <v>6.9041942639710072</v>
      </c>
      <c r="BD66" s="11">
        <f>'Физ. лица в абс.вел.'!BQ71*100/'Физ. лица в абс.вел.'!BE71-100</f>
        <v>6.9697812311524387</v>
      </c>
      <c r="BE66" s="11">
        <f>'Физ. лица в абс.вел.'!BR71*100/'Физ. лица в абс.вел.'!BF71-100</f>
        <v>7.8078107320151275</v>
      </c>
      <c r="BF66" s="11">
        <f>'Физ. лица в абс.вел.'!BS71*100/'Физ. лица в абс.вел.'!BG71-100</f>
        <v>7.9447021240650599</v>
      </c>
      <c r="BG66" s="11">
        <f>'Физ. лица в абс.вел.'!BT71*100/'Физ. лица в абс.вел.'!BH71-100</f>
        <v>7.58429042879267</v>
      </c>
      <c r="BH66" s="11">
        <f>'Физ. лица в абс.вел.'!BU71*100/'Физ. лица в абс.вел.'!BI71-100</f>
        <v>7.9106435443826655</v>
      </c>
      <c r="BI66" s="11">
        <f>'Физ. лица в абс.вел.'!BV71*100/'Физ. лица в абс.вел.'!BJ71-100</f>
        <v>7.4608835923827996</v>
      </c>
      <c r="BJ66" s="11">
        <f>'Физ. лица в абс.вел.'!BW71*100/'Физ. лица в абс.вел.'!BK71-100</f>
        <v>7.2406287608898765</v>
      </c>
      <c r="BK66" s="11">
        <f>'Физ. лица в абс.вел.'!BX71*100/'Физ. лица в абс.вел.'!BL71-100</f>
        <v>6.8974630502815018</v>
      </c>
      <c r="BL66" s="11">
        <f>'Физ. лица в абс.вел.'!BY71*100/'Физ. лица в абс.вел.'!BM71-100</f>
        <v>8.5250126206709211</v>
      </c>
      <c r="BM66" s="11">
        <f>'Физ. лица в абс.вел.'!BZ71*100/'Физ. лица в абс.вел.'!BN71-100</f>
        <v>11.488627872479043</v>
      </c>
      <c r="BN66" s="11">
        <f>'Физ. лица в абс.вел.'!CA71*100/'Физ. лица в абс.вел.'!BO71-100</f>
        <v>14.403641399098888</v>
      </c>
      <c r="BO66" s="11">
        <f>'Физ. лица в абс.вел.'!CB71*100/'Физ. лица в абс.вел.'!BP71-100</f>
        <v>16.402270734296394</v>
      </c>
      <c r="BP66" s="11">
        <f>'Физ. лица в абс.вел.'!CC71*100/'Физ. лица в абс.вел.'!BQ71-100</f>
        <v>17.036844485043076</v>
      </c>
      <c r="BQ66" s="11">
        <f>'Физ. лица в абс.вел.'!CD71*100/'Физ. лица в абс.вел.'!BR71-100</f>
        <v>19.024900463180415</v>
      </c>
      <c r="BR66" s="11">
        <f>'Физ. лица в абс.вел.'!CE71*100/'Физ. лица в абс.вел.'!BS71-100</f>
        <v>20.31209150036193</v>
      </c>
      <c r="BS66" s="11">
        <f>'Физ. лица в абс.вел.'!CF71*100/'Физ. лица в абс.вел.'!BT71-100</f>
        <v>21.190107864867628</v>
      </c>
      <c r="BT66" s="11">
        <f>'Физ. лица в абс.вел.'!CG71*100/'Физ. лица в абс.вел.'!BU71-100</f>
        <v>19.169227398175053</v>
      </c>
      <c r="BU66" s="11">
        <f>'Физ. лица в абс.вел.'!CH71*100/'Физ. лица в абс.вел.'!BV71-100</f>
        <v>16.547511865270437</v>
      </c>
      <c r="BV66" s="11">
        <f>'Физ. лица в абс.вел.'!CI71*100/'Физ. лица в абс.вел.'!BW71-100</f>
        <v>16.522535651803295</v>
      </c>
      <c r="BW66" s="11">
        <f>'Физ. лица в абс.вел.'!CJ71*100/'Физ. лица в абс.вел.'!BX71-100</f>
        <v>15.928210689282409</v>
      </c>
      <c r="BX66" s="11">
        <f>'Физ. лица в абс.вел.'!CK71*100/'Физ. лица в абс.вел.'!BY71-100</f>
        <v>15.111338751931214</v>
      </c>
      <c r="BY66" s="11">
        <f>'Физ. лица в абс.вел.'!CL71*100/'Физ. лица в абс.вел.'!BZ71-100</f>
        <v>12.59011273274136</v>
      </c>
      <c r="BZ66" s="11">
        <f>'Физ. лица в абс.вел.'!CM71*100/'Физ. лица в абс.вел.'!CA71-100</f>
        <v>11.130270087702144</v>
      </c>
      <c r="CA66" s="11">
        <f>'Физ. лица в абс.вел.'!CN71*100/'Физ. лица в абс.вел.'!CB71-100</f>
        <v>10.792962021943723</v>
      </c>
      <c r="CB66" s="11">
        <f>'Физ. лица в абс.вел.'!CO71*100/'Физ. лица в абс.вел.'!CC71-100</f>
        <v>9.3364052704681058</v>
      </c>
      <c r="CC66" s="11">
        <f>'Физ. лица в абс.вел.'!CP71*100/'Физ. лица в абс.вел.'!CD71-100</f>
        <v>6.7123098474833824</v>
      </c>
      <c r="CD66" s="11">
        <f>'Физ. лица в абс.вел.'!CQ71*100/'Физ. лица в абс.вел.'!CE71-100</f>
        <v>2.3317762535477726</v>
      </c>
      <c r="CE66" s="11">
        <f>'Физ. лица в абс.вел.'!CR71*100/'Физ. лица в абс.вел.'!CF71-100</f>
        <v>-0.29309610382813389</v>
      </c>
      <c r="CF66" s="11">
        <f>'Физ. лица в абс.вел.'!CS71*100/'Физ. лица в абс.вел.'!CG71-100</f>
        <v>-1.3473718004844812</v>
      </c>
      <c r="CG66" s="11">
        <f>'Физ. лица в абс.вел.'!CT71*100/'Физ. лица в абс.вел.'!CH71-100</f>
        <v>-1.8650824715924585</v>
      </c>
      <c r="CH66" s="11">
        <f>'Физ. лица в абс.вел.'!CU71*100/'Физ. лица в абс.вел.'!CI71-100</f>
        <v>-2.3020003864198486</v>
      </c>
      <c r="CI66" s="11">
        <f>'Физ. лица в абс.вел.'!CV71*100/'Физ. лица в абс.вел.'!CJ71-100</f>
        <v>-2.9296438362611639</v>
      </c>
      <c r="CJ66" s="11">
        <f>'Физ. лица в абс.вел.'!CW71*100/'Физ. лица в абс.вел.'!CK71-100</f>
        <v>-3.8254323707264462</v>
      </c>
      <c r="CK66" s="11">
        <f>'Физ. лица в абс.вел.'!CX71*100/'Физ. лица в абс.вел.'!CL71-100</f>
        <v>-3.3737222082118876</v>
      </c>
      <c r="CL66" s="11">
        <f>'Физ. лица в абс.вел.'!CY71*100/'Физ. лица в абс.вел.'!CM71-100</f>
        <v>-3.8167850126440896</v>
      </c>
      <c r="CM66" s="11">
        <f>'Физ. лица в абс.вел.'!CZ71*100/'Физ. лица в абс.вел.'!CN71-100</f>
        <v>-5.4526793152908652</v>
      </c>
      <c r="CN66" s="11">
        <f>'Физ. лица в абс.вел.'!DA71*100/'Физ. лица в абс.вел.'!CO71-100</f>
        <v>-5.9578528440246288</v>
      </c>
      <c r="CO66" s="11">
        <f>'Физ. лица в абс.вел.'!DB71*100/'Физ. лица в абс.вел.'!CP71-100</f>
        <v>-5.5781142219156408</v>
      </c>
      <c r="CP66" s="11">
        <f>'Физ. лица в абс.вел.'!DC71*100/'Физ. лица в абс.вел.'!CQ71-100</f>
        <v>-3.6814521837360275</v>
      </c>
      <c r="CQ66" s="11">
        <f>'Физ. лица в абс.вел.'!DD71*100/'Физ. лица в абс.вел.'!CR71-100</f>
        <v>-1.9934005333815463</v>
      </c>
      <c r="CR66" s="11">
        <f>'Физ. лица в абс.вел.'!DE71*100/'Физ. лица в абс.вел.'!CS71-100</f>
        <v>-0.18031824172703637</v>
      </c>
      <c r="CS66" s="11">
        <f>'Физ. лица в абс.вел.'!DF71*100/'Физ. лица в абс.вел.'!CT71-100</f>
        <v>1.9313840883572055</v>
      </c>
    </row>
    <row r="67" spans="1:97" ht="31.5" x14ac:dyDescent="0.25">
      <c r="A67" s="12" t="s">
        <v>94</v>
      </c>
      <c r="B67" s="11">
        <f>'Физ. лица в абс.вел.'!O72*100/'Физ. лица в абс.вел.'!C72-100</f>
        <v>11.584808917349278</v>
      </c>
      <c r="C67" s="11">
        <f>'Физ. лица в абс.вел.'!P72*100/'Физ. лица в абс.вел.'!D72-100</f>
        <v>12.76246735759922</v>
      </c>
      <c r="D67" s="11">
        <f>'Физ. лица в абс.вел.'!Q72*100/'Физ. лица в абс.вел.'!E72-100</f>
        <v>13.449078030360283</v>
      </c>
      <c r="E67" s="11">
        <f>'Физ. лица в абс.вел.'!R72*100/'Физ. лица в абс.вел.'!F72-100</f>
        <v>14.567788061384562</v>
      </c>
      <c r="F67" s="11">
        <f>'Физ. лица в абс.вел.'!S72*100/'Физ. лица в абс.вел.'!G72-100</f>
        <v>15.684913143735457</v>
      </c>
      <c r="G67" s="11">
        <f>'Физ. лица в абс.вел.'!T72*100/'Физ. лица в абс.вел.'!H72-100</f>
        <v>16.036484939163273</v>
      </c>
      <c r="H67" s="11">
        <f>'Физ. лица в абс.вел.'!U72*100/'Физ. лица в абс.вел.'!I72-100</f>
        <v>16.68720999492551</v>
      </c>
      <c r="I67" s="11">
        <f>'Физ. лица в абс.вел.'!V72*100/'Физ. лица в абс.вел.'!J72-100</f>
        <v>15.788328666039035</v>
      </c>
      <c r="J67" s="11">
        <f>'Физ. лица в абс.вел.'!W72*100/'Физ. лица в абс.вел.'!K72-100</f>
        <v>15.980607990677228</v>
      </c>
      <c r="K67" s="11">
        <f>'Физ. лица в абс.вел.'!X72*100/'Физ. лица в абс.вел.'!L72-100</f>
        <v>16.704512857633716</v>
      </c>
      <c r="L67" s="11">
        <f>'Физ. лица в абс.вел.'!Y72*100/'Физ. лица в абс.вел.'!M72-100</f>
        <v>17.261339174242949</v>
      </c>
      <c r="M67" s="11">
        <f>'Физ. лица в абс.вел.'!Z72*100/'Физ. лица в абс.вел.'!N72-100</f>
        <v>17.860408383562557</v>
      </c>
      <c r="N67" s="11">
        <f>'Физ. лица в абс.вел.'!AA72*100/'Физ. лица в абс.вел.'!O72-100</f>
        <v>17.487489616578969</v>
      </c>
      <c r="O67" s="11">
        <f>'Физ. лица в абс.вел.'!AB72*100/'Физ. лица в абс.вел.'!P72-100</f>
        <v>17.862871274700041</v>
      </c>
      <c r="P67" s="11">
        <f>'Физ. лица в абс.вел.'!AC72*100/'Физ. лица в абс.вел.'!Q72-100</f>
        <v>18.146089870869119</v>
      </c>
      <c r="Q67" s="11">
        <f>'Физ. лица в абс.вел.'!AD72*100/'Физ. лица в абс.вел.'!R72-100</f>
        <v>17.968511565114412</v>
      </c>
      <c r="R67" s="11">
        <f>'Физ. лица в абс.вел.'!AE72*100/'Физ. лица в абс.вел.'!S72-100</f>
        <v>17.854028372388527</v>
      </c>
      <c r="S67" s="11">
        <f>'Физ. лица в абс.вел.'!AF72*100/'Физ. лица в абс.вел.'!T72-100</f>
        <v>17.449124968442447</v>
      </c>
      <c r="T67" s="11">
        <f>'Физ. лица в абс.вел.'!AG72*100/'Физ. лица в абс.вел.'!U72-100</f>
        <v>16.609504222008937</v>
      </c>
      <c r="U67" s="11">
        <f>'Физ. лица в абс.вел.'!AH72*100/'Физ. лица в абс.вел.'!V72-100</f>
        <v>15.910647890789193</v>
      </c>
      <c r="V67" s="11">
        <f>'Физ. лица в абс.вел.'!AI72*100/'Физ. лица в абс.вел.'!W72-100</f>
        <v>16.135776067016479</v>
      </c>
      <c r="W67" s="11">
        <f>'Физ. лица в абс.вел.'!AJ72*100/'Физ. лица в абс.вел.'!X72-100</f>
        <v>15.467710625758812</v>
      </c>
      <c r="X67" s="11">
        <f>'Физ. лица в абс.вел.'!AK72*100/'Физ. лица в абс.вел.'!Y72-100</f>
        <v>15.047198584582446</v>
      </c>
      <c r="Y67" s="11">
        <f>'Физ. лица в абс.вел.'!AL72*100/'Физ. лица в абс.вел.'!Z72-100</f>
        <v>15.144208349110656</v>
      </c>
      <c r="Z67" s="11">
        <f>'Физ. лица в абс.вел.'!AM72*100/'Физ. лица в абс.вел.'!AA72-100</f>
        <v>17.393769847270534</v>
      </c>
      <c r="AA67" s="11">
        <f>'Физ. лица в абс.вел.'!AN72*100/'Физ. лица в абс.вел.'!AB72-100</f>
        <v>17.572530160131038</v>
      </c>
      <c r="AB67" s="11">
        <f>'Физ. лица в абс.вел.'!AO72*100/'Физ. лица в абс.вел.'!AC72-100</f>
        <v>17.830264625292656</v>
      </c>
      <c r="AC67" s="11">
        <f>'Физ. лица в абс.вел.'!AP72*100/'Физ. лица в абс.вел.'!AD72-100</f>
        <v>14.439253696588665</v>
      </c>
      <c r="AD67" s="11">
        <f>'Физ. лица в абс.вел.'!AQ72*100/'Физ. лица в абс.вел.'!AE72-100</f>
        <v>13.522338252639457</v>
      </c>
      <c r="AE67" s="11">
        <f>'Физ. лица в абс.вел.'!AR72*100/'Физ. лица в абс.вел.'!AF72-100</f>
        <v>13.129175631298835</v>
      </c>
      <c r="AF67" s="11">
        <f>'Физ. лица в абс.вел.'!AS72*100/'Физ. лица в абс.вел.'!AG72-100</f>
        <v>13.782615655514647</v>
      </c>
      <c r="AG67" s="11">
        <f>'Физ. лица в абс.вел.'!AT72*100/'Физ. лица в абс.вел.'!AH72-100</f>
        <v>14.293793394792971</v>
      </c>
      <c r="AH67" s="11">
        <f>'Физ. лица в абс.вел.'!AU72*100/'Физ. лица в абс.вел.'!AI72-100</f>
        <v>14.409536303276937</v>
      </c>
      <c r="AI67" s="11">
        <f>'Физ. лица в абс.вел.'!AV72*100/'Физ. лица в абс.вел.'!AJ72-100</f>
        <v>14.967434703596112</v>
      </c>
      <c r="AJ67" s="11">
        <f>'Физ. лица в абс.вел.'!AW72*100/'Физ. лица в абс.вел.'!AK72-100</f>
        <v>14.205774875304797</v>
      </c>
      <c r="AK67" s="11">
        <f>'Физ. лица в абс.вел.'!AX72*100/'Физ. лица в абс.вел.'!AL72-100</f>
        <v>11.298366070441674</v>
      </c>
      <c r="AL67" s="11">
        <f>'Физ. лица в абс.вел.'!AY72*100/'Физ. лица в абс.вел.'!AM72-100</f>
        <v>10.485299326957133</v>
      </c>
      <c r="AM67" s="11">
        <f>'Физ. лица в абс.вел.'!AZ72*100/'Физ. лица в абс.вел.'!AN72-100</f>
        <v>10.108907238005571</v>
      </c>
      <c r="AN67" s="11">
        <f>'Физ. лица в абс.вел.'!BA72*100/'Физ. лица в абс.вел.'!AO72-100</f>
        <v>10.198005528359488</v>
      </c>
      <c r="AO67" s="11">
        <f>'Физ. лица в абс.вел.'!BB72*100/'Физ. лица в абс.вел.'!AP72-100</f>
        <v>14.149821640903681</v>
      </c>
      <c r="AP67" s="11">
        <f>'Физ. лица в абс.вел.'!BC72*100/'Физ. лица в абс.вел.'!AQ72-100</f>
        <v>16.201867643145846</v>
      </c>
      <c r="AQ67" s="11">
        <f>'Физ. лица в абс.вел.'!BD72*100/'Физ. лица в абс.вел.'!AR72-100</f>
        <v>17.880222963208567</v>
      </c>
      <c r="AR67" s="11">
        <f>'Физ. лица в абс.вел.'!BE72*100/'Физ. лица в абс.вел.'!AS72-100</f>
        <v>15.812556580460466</v>
      </c>
      <c r="AS67" s="11">
        <f>'Физ. лица в абс.вел.'!BF72*100/'Физ. лица в абс.вел.'!AT72-100</f>
        <v>13.257939323123153</v>
      </c>
      <c r="AT67" s="11">
        <f>'Физ. лица в абс.вел.'!BG72*100/'Физ. лица в абс.вел.'!AU72-100</f>
        <v>13.184389570426532</v>
      </c>
      <c r="AU67" s="11">
        <f>'Физ. лица в абс.вел.'!BH72*100/'Физ. лица в абс.вел.'!AV72-100</f>
        <v>10.955861567661429</v>
      </c>
      <c r="AV67" s="11">
        <f>'Физ. лица в абс.вел.'!BI72*100/'Физ. лица в абс.вел.'!AW72-100</f>
        <v>11.493726531733671</v>
      </c>
      <c r="AW67" s="11">
        <f>'Физ. лица в абс.вел.'!BJ72*100/'Физ. лица в абс.вел.'!AX72-100</f>
        <v>15.607145778078959</v>
      </c>
      <c r="AX67" s="11">
        <f>'Физ. лица в абс.вел.'!BK72*100/'Физ. лица в абс.вел.'!AY72-100</f>
        <v>16.199830948147721</v>
      </c>
      <c r="AY67" s="11">
        <f>'Физ. лица в абс.вел.'!BL72*100/'Физ. лица в абс.вел.'!AZ72-100</f>
        <v>16.22517895417964</v>
      </c>
      <c r="AZ67" s="11">
        <f>'Физ. лица в абс.вел.'!BM72*100/'Физ. лица в абс.вел.'!BA72-100</f>
        <v>14.427993697777723</v>
      </c>
      <c r="BA67" s="11">
        <f>'Физ. лица в абс.вел.'!BN72*100/'Физ. лица в абс.вел.'!BB72-100</f>
        <v>10.965352049910877</v>
      </c>
      <c r="BB67" s="11">
        <f>'Физ. лица в абс.вел.'!BO72*100/'Физ. лица в абс.вел.'!BC72-100</f>
        <v>8.3393304983098915</v>
      </c>
      <c r="BC67" s="11">
        <f>'Физ. лица в абс.вел.'!BP72*100/'Физ. лица в абс.вел.'!BD72-100</f>
        <v>5.972573078311072</v>
      </c>
      <c r="BD67" s="11">
        <f>'Физ. лица в абс.вел.'!BQ72*100/'Физ. лица в абс.вел.'!BE72-100</f>
        <v>7.1724720733092084</v>
      </c>
      <c r="BE67" s="11">
        <f>'Физ. лица в абс.вел.'!BR72*100/'Физ. лица в абс.вел.'!BF72-100</f>
        <v>8.2324455205811091</v>
      </c>
      <c r="BF67" s="11">
        <f>'Физ. лица в абс.вел.'!BS72*100/'Физ. лица в абс.вел.'!BG72-100</f>
        <v>8.2336644717119611</v>
      </c>
      <c r="BG67" s="11">
        <f>'Физ. лица в абс.вел.'!BT72*100/'Физ. лица в абс.вел.'!BH72-100</f>
        <v>9.9089075140902168</v>
      </c>
      <c r="BH67" s="11">
        <f>'Физ. лица в абс.вел.'!BU72*100/'Физ. лица в абс.вел.'!BI72-100</f>
        <v>9.9263799901429337</v>
      </c>
      <c r="BI67" s="11">
        <f>'Физ. лица в абс.вел.'!BV72*100/'Физ. лица в абс.вел.'!BJ72-100</f>
        <v>7.2033512890739502</v>
      </c>
      <c r="BJ67" s="11">
        <f>'Физ. лица в абс.вел.'!BW72*100/'Физ. лица в абс.вел.'!BK72-100</f>
        <v>6.854792184011842</v>
      </c>
      <c r="BK67" s="11">
        <f>'Физ. лица в абс.вел.'!BX72*100/'Физ. лица в абс.вел.'!BL72-100</f>
        <v>6.6276289561720461</v>
      </c>
      <c r="BL67" s="11">
        <f>'Физ. лица в абс.вел.'!BY72*100/'Физ. лица в абс.вел.'!BM72-100</f>
        <v>8.1231949974400663</v>
      </c>
      <c r="BM67" s="11">
        <f>'Физ. лица в абс.вел.'!BZ72*100/'Физ. лица в абс.вел.'!BN72-100</f>
        <v>11.321502974322939</v>
      </c>
      <c r="BN67" s="11">
        <f>'Физ. лица в абс.вел.'!CA72*100/'Физ. лица в абс.вел.'!BO72-100</f>
        <v>13.887658769298895</v>
      </c>
      <c r="BO67" s="11">
        <f>'Физ. лица в абс.вел.'!CB72*100/'Физ. лица в абс.вел.'!BP72-100</f>
        <v>15.92431966827256</v>
      </c>
      <c r="BP67" s="11">
        <f>'Физ. лица в абс.вел.'!CC72*100/'Физ. лица в абс.вел.'!BQ72-100</f>
        <v>16.205800458319985</v>
      </c>
      <c r="BQ67" s="11">
        <f>'Физ. лица в абс.вел.'!CD72*100/'Физ. лица в абс.вел.'!BR72-100</f>
        <v>18.843011380215927</v>
      </c>
      <c r="BR67" s="11">
        <f>'Физ. лица в абс.вел.'!CE72*100/'Физ. лица в абс.вел.'!BS72-100</f>
        <v>18.596110867032152</v>
      </c>
      <c r="BS67" s="11">
        <f>'Физ. лица в абс.вел.'!CF72*100/'Физ. лица в абс.вел.'!BT72-100</f>
        <v>19.546809215194671</v>
      </c>
      <c r="BT67" s="11">
        <f>'Физ. лица в абс.вел.'!CG72*100/'Физ. лица в абс.вел.'!BU72-100</f>
        <v>18.960951620360646</v>
      </c>
      <c r="BU67" s="11">
        <f>'Физ. лица в абс.вел.'!CH72*100/'Физ. лица в абс.вел.'!BV72-100</f>
        <v>17.695581878773879</v>
      </c>
      <c r="BV67" s="11">
        <f>'Физ. лица в абс.вел.'!CI72*100/'Физ. лица в абс.вел.'!BW72-100</f>
        <v>17.391161460851933</v>
      </c>
      <c r="BW67" s="11">
        <f>'Физ. лица в абс.вел.'!CJ72*100/'Физ. лица в абс.вел.'!BX72-100</f>
        <v>16.969688493561947</v>
      </c>
      <c r="BX67" s="11">
        <f>'Физ. лица в абс.вел.'!CK72*100/'Физ. лица в абс.вел.'!BY72-100</f>
        <v>16.246396866480623</v>
      </c>
      <c r="BY67" s="11">
        <f>'Физ. лица в абс.вел.'!CL72*100/'Физ. лица в абс.вел.'!BZ72-100</f>
        <v>14.822013185544606</v>
      </c>
      <c r="BZ67" s="11">
        <f>'Физ. лица в абс.вел.'!CM72*100/'Физ. лица в абс.вел.'!CA72-100</f>
        <v>12.092102530566081</v>
      </c>
      <c r="CA67" s="11">
        <f>'Физ. лица в абс.вел.'!CN72*100/'Физ. лица в абс.вел.'!CB72-100</f>
        <v>11.938396405736995</v>
      </c>
      <c r="CB67" s="11">
        <f>'Физ. лица в абс.вел.'!CO72*100/'Физ. лица в абс.вел.'!CC72-100</f>
        <v>10.334649425994172</v>
      </c>
      <c r="CC67" s="11">
        <f>'Физ. лица в абс.вел.'!CP72*100/'Физ. лица в абс.вел.'!CD72-100</f>
        <v>7.547725738137629</v>
      </c>
      <c r="CD67" s="11">
        <f>'Физ. лица в абс.вел.'!CQ72*100/'Физ. лица в абс.вел.'!CE72-100</f>
        <v>5.1376109847188332</v>
      </c>
      <c r="CE67" s="11">
        <f>'Физ. лица в абс.вел.'!CR72*100/'Физ. лица в абс.вел.'!CF72-100</f>
        <v>2.6662973368683538</v>
      </c>
      <c r="CF67" s="11">
        <f>'Физ. лица в абс.вел.'!CS72*100/'Физ. лица в абс.вел.'!CG72-100</f>
        <v>1.4490534630454022</v>
      </c>
      <c r="CG67" s="11">
        <f>'Физ. лица в абс.вел.'!CT72*100/'Физ. лица в абс.вел.'!CH72-100</f>
        <v>1.4497977492090257</v>
      </c>
      <c r="CH67" s="11">
        <f>'Физ. лица в абс.вел.'!CU72*100/'Физ. лица в абс.вел.'!CI72-100</f>
        <v>1.5941321857927875</v>
      </c>
      <c r="CI67" s="11">
        <f>'Физ. лица в абс.вел.'!CV72*100/'Физ. лица в абс.вел.'!CJ72-100</f>
        <v>0.64725177057634653</v>
      </c>
      <c r="CJ67" s="11">
        <f>'Физ. лица в абс.вел.'!CW72*100/'Физ. лица в абс.вел.'!CK72-100</f>
        <v>-0.82536443379288471</v>
      </c>
      <c r="CK67" s="11">
        <f>'Физ. лица в абс.вел.'!CX72*100/'Физ. лица в абс.вел.'!CL72-100</f>
        <v>-1.7649345905972211</v>
      </c>
      <c r="CL67" s="11">
        <f>'Физ. лица в абс.вел.'!CY72*100/'Физ. лица в абс.вел.'!CM72-100</f>
        <v>-1.4340958455370725</v>
      </c>
      <c r="CM67" s="11">
        <f>'Физ. лица в абс.вел.'!CZ72*100/'Физ. лица в абс.вел.'!CN72-100</f>
        <v>-3.6481870983926115</v>
      </c>
      <c r="CN67" s="11">
        <f>'Физ. лица в абс.вел.'!DA72*100/'Физ. лица в абс.вел.'!CO72-100</f>
        <v>-4.2876141570062458</v>
      </c>
      <c r="CO67" s="11">
        <f>'Физ. лица в абс.вел.'!DB72*100/'Физ. лица в абс.вел.'!CP72-100</f>
        <v>-4.2913294445776273</v>
      </c>
      <c r="CP67" s="11">
        <f>'Физ. лица в абс.вел.'!DC72*100/'Физ. лица в абс.вел.'!CQ72-100</f>
        <v>-3.2944727005331202</v>
      </c>
      <c r="CQ67" s="11">
        <f>'Физ. лица в абс.вел.'!DD72*100/'Физ. лица в абс.вел.'!CR72-100</f>
        <v>-2.0404859547963383</v>
      </c>
      <c r="CR67" s="11">
        <f>'Физ. лица в абс.вел.'!DE72*100/'Физ. лица в абс.вел.'!CS72-100</f>
        <v>-1.3985580997565847</v>
      </c>
      <c r="CS67" s="11">
        <f>'Физ. лица в абс.вел.'!DF72*100/'Физ. лица в абс.вел.'!CT72-100</f>
        <v>-0.22659981840432408</v>
      </c>
    </row>
    <row r="68" spans="1:97" ht="31.5" x14ac:dyDescent="0.25">
      <c r="A68" s="12" t="s">
        <v>95</v>
      </c>
      <c r="B68" s="11">
        <f>'Физ. лица в абс.вел.'!O73*100/'Физ. лица в абс.вел.'!C73-100</f>
        <v>11.597873567767053</v>
      </c>
      <c r="C68" s="11">
        <f>'Физ. лица в абс.вел.'!P73*100/'Физ. лица в абс.вел.'!D73-100</f>
        <v>12.549322189816635</v>
      </c>
      <c r="D68" s="11">
        <f>'Физ. лица в абс.вел.'!Q73*100/'Физ. лица в абс.вел.'!E73-100</f>
        <v>13.410398334775522</v>
      </c>
      <c r="E68" s="11">
        <f>'Физ. лица в абс.вел.'!R73*100/'Физ. лица в абс.вел.'!F73-100</f>
        <v>14.342202095850794</v>
      </c>
      <c r="F68" s="11">
        <f>'Физ. лица в абс.вел.'!S73*100/'Физ. лица в абс.вел.'!G73-100</f>
        <v>16.021163956244891</v>
      </c>
      <c r="G68" s="11">
        <f>'Физ. лица в абс.вел.'!T73*100/'Физ. лица в абс.вел.'!H73-100</f>
        <v>17.289385505428498</v>
      </c>
      <c r="H68" s="11">
        <f>'Физ. лица в абс.вел.'!U73*100/'Физ. лица в абс.вел.'!I73-100</f>
        <v>18.462099292602602</v>
      </c>
      <c r="I68" s="11">
        <f>'Физ. лица в абс.вел.'!V73*100/'Физ. лица в абс.вел.'!J73-100</f>
        <v>19.200467299135795</v>
      </c>
      <c r="J68" s="11">
        <f>'Физ. лица в абс.вел.'!W73*100/'Физ. лица в абс.вел.'!K73-100</f>
        <v>20.087770557354887</v>
      </c>
      <c r="K68" s="11">
        <f>'Физ. лица в абс.вел.'!X73*100/'Физ. лица в абс.вел.'!L73-100</f>
        <v>21.151097127641762</v>
      </c>
      <c r="L68" s="11">
        <f>'Физ. лица в абс.вел.'!Y73*100/'Физ. лица в абс.вел.'!M73-100</f>
        <v>23.362392981968597</v>
      </c>
      <c r="M68" s="11">
        <f>'Физ. лица в абс.вел.'!Z73*100/'Физ. лица в абс.вел.'!N73-100</f>
        <v>22.925908061558005</v>
      </c>
      <c r="N68" s="11">
        <f>'Физ. лица в абс.вел.'!AA73*100/'Физ. лица в абс.вел.'!O73-100</f>
        <v>24.529163094484389</v>
      </c>
      <c r="O68" s="11">
        <f>'Физ. лица в абс.вел.'!AB73*100/'Физ. лица в абс.вел.'!P73-100</f>
        <v>23.250586218732437</v>
      </c>
      <c r="P68" s="11">
        <f>'Физ. лица в абс.вел.'!AC73*100/'Физ. лица в абс.вел.'!Q73-100</f>
        <v>22.670154768248793</v>
      </c>
      <c r="Q68" s="11">
        <f>'Физ. лица в абс.вел.'!AD73*100/'Физ. лица в абс.вел.'!R73-100</f>
        <v>22.62974654111845</v>
      </c>
      <c r="R68" s="11">
        <f>'Физ. лица в абс.вел.'!AE73*100/'Физ. лица в абс.вел.'!S73-100</f>
        <v>21.896983633527995</v>
      </c>
      <c r="S68" s="11">
        <f>'Физ. лица в абс.вел.'!AF73*100/'Физ. лица в абс.вел.'!T73-100</f>
        <v>21.084202533733475</v>
      </c>
      <c r="T68" s="11">
        <f>'Физ. лица в абс.вел.'!AG73*100/'Физ. лица в абс.вел.'!U73-100</f>
        <v>19.946233627391152</v>
      </c>
      <c r="U68" s="11">
        <f>'Физ. лица в абс.вел.'!AH73*100/'Физ. лица в абс.вел.'!V73-100</f>
        <v>20.148703858699761</v>
      </c>
      <c r="V68" s="11">
        <f>'Физ. лица в абс.вел.'!AI73*100/'Физ. лица в абс.вел.'!W73-100</f>
        <v>19.600724210246227</v>
      </c>
      <c r="W68" s="11">
        <f>'Физ. лица в абс.вел.'!AJ73*100/'Физ. лица в абс.вел.'!X73-100</f>
        <v>18.067345637861678</v>
      </c>
      <c r="X68" s="11">
        <f>'Физ. лица в абс.вел.'!AK73*100/'Физ. лица в абс.вел.'!Y73-100</f>
        <v>16.124348705490803</v>
      </c>
      <c r="Y68" s="11">
        <f>'Физ. лица в абс.вел.'!AL73*100/'Физ. лица в абс.вел.'!Z73-100</f>
        <v>16.142764663060476</v>
      </c>
      <c r="Z68" s="11">
        <f>'Физ. лица в абс.вел.'!AM73*100/'Физ. лица в абс.вел.'!AA73-100</f>
        <v>13.733133027460852</v>
      </c>
      <c r="AA68" s="11">
        <f>'Физ. лица в абс.вел.'!AN73*100/'Физ. лица в абс.вел.'!AB73-100</f>
        <v>15.129888022115523</v>
      </c>
      <c r="AB68" s="11">
        <f>'Физ. лица в абс.вел.'!AO73*100/'Физ. лица в абс.вел.'!AC73-100</f>
        <v>15.597174628846133</v>
      </c>
      <c r="AC68" s="11">
        <f>'Физ. лица в абс.вел.'!AP73*100/'Физ. лица в абс.вел.'!AD73-100</f>
        <v>13.299883365242849</v>
      </c>
      <c r="AD68" s="11">
        <f>'Физ. лица в абс.вел.'!AQ73*100/'Физ. лица в абс.вел.'!AE73-100</f>
        <v>12.239859519794152</v>
      </c>
      <c r="AE68" s="11">
        <f>'Физ. лица в абс.вел.'!AR73*100/'Физ. лица в абс.вел.'!AF73-100</f>
        <v>11.825610269541087</v>
      </c>
      <c r="AF68" s="11">
        <f>'Физ. лица в абс.вел.'!AS73*100/'Физ. лица в абс.вел.'!AG73-100</f>
        <v>12.365095098118459</v>
      </c>
      <c r="AG68" s="11">
        <f>'Физ. лица в абс.вел.'!AT73*100/'Физ. лица в абс.вел.'!AH73-100</f>
        <v>11.92073919066776</v>
      </c>
      <c r="AH68" s="11">
        <f>'Физ. лица в абс.вел.'!AU73*100/'Физ. лица в абс.вел.'!AI73-100</f>
        <v>12.531298535781758</v>
      </c>
      <c r="AI68" s="11">
        <f>'Физ. лица в абс.вел.'!AV73*100/'Физ. лица в абс.вел.'!AJ73-100</f>
        <v>13.558380898720429</v>
      </c>
      <c r="AJ68" s="11">
        <f>'Физ. лица в абс.вел.'!AW73*100/'Физ. лица в абс.вел.'!AK73-100</f>
        <v>12.642693030423743</v>
      </c>
      <c r="AK68" s="11">
        <f>'Физ. лица в абс.вел.'!AX73*100/'Физ. лица в абс.вел.'!AL73-100</f>
        <v>12.548161783749109</v>
      </c>
      <c r="AL68" s="11">
        <f>'Физ. лица в абс.вел.'!AY73*100/'Физ. лица в абс.вел.'!AM73-100</f>
        <v>13.162529452364524</v>
      </c>
      <c r="AM68" s="11">
        <f>'Физ. лица в абс.вел.'!AZ73*100/'Физ. лица в абс.вел.'!AN73-100</f>
        <v>13.577868627343278</v>
      </c>
      <c r="AN68" s="11">
        <f>'Физ. лица в абс.вел.'!BA73*100/'Физ. лица в абс.вел.'!AO73-100</f>
        <v>15.001159465100102</v>
      </c>
      <c r="AO68" s="11">
        <f>'Физ. лица в абс.вел.'!BB73*100/'Физ. лица в абс.вел.'!AP73-100</f>
        <v>17.1173515963997</v>
      </c>
      <c r="AP68" s="11">
        <f>'Физ. лица в абс.вел.'!BC73*100/'Физ. лица в абс.вел.'!AQ73-100</f>
        <v>19.403782703657228</v>
      </c>
      <c r="AQ68" s="11">
        <f>'Физ. лица в абс.вел.'!BD73*100/'Физ. лица в абс.вел.'!AR73-100</f>
        <v>21.665283604567179</v>
      </c>
      <c r="AR68" s="11">
        <f>'Физ. лица в абс.вел.'!BE73*100/'Физ. лица в абс.вел.'!AS73-100</f>
        <v>20.106382978723403</v>
      </c>
      <c r="AS68" s="11">
        <f>'Физ. лица в абс.вел.'!BF73*100/'Физ. лица в абс.вел.'!AT73-100</f>
        <v>17.326270792677263</v>
      </c>
      <c r="AT68" s="11">
        <f>'Физ. лица в абс.вел.'!BG73*100/'Физ. лица в абс.вел.'!AU73-100</f>
        <v>16.864166059723232</v>
      </c>
      <c r="AU68" s="11">
        <f>'Физ. лица в абс.вел.'!BH73*100/'Физ. лица в абс.вел.'!AV73-100</f>
        <v>17.367168343316536</v>
      </c>
      <c r="AV68" s="11">
        <f>'Физ. лица в абс.вел.'!BI73*100/'Физ. лица в абс.вел.'!AW73-100</f>
        <v>17.341744569430205</v>
      </c>
      <c r="AW68" s="11">
        <f>'Физ. лица в абс.вел.'!BJ73*100/'Физ. лица в абс.вел.'!AX73-100</f>
        <v>18.674195489786527</v>
      </c>
      <c r="AX68" s="11">
        <f>'Физ. лица в абс.вел.'!BK73*100/'Физ. лица в абс.вел.'!AY73-100</f>
        <v>19.009762167656902</v>
      </c>
      <c r="AY68" s="11">
        <f>'Физ. лица в абс.вел.'!BL73*100/'Физ. лица в абс.вел.'!AZ73-100</f>
        <v>19.565089728310625</v>
      </c>
      <c r="AZ68" s="11">
        <f>'Физ. лица в абс.вел.'!BM73*100/'Физ. лица в абс.вел.'!BA73-100</f>
        <v>17.07118707864791</v>
      </c>
      <c r="BA68" s="11">
        <f>'Физ. лица в абс.вел.'!BN73*100/'Физ. лица в абс.вел.'!BB73-100</f>
        <v>14.817554322408597</v>
      </c>
      <c r="BB68" s="11">
        <f>'Физ. лица в абс.вел.'!BO73*100/'Физ. лица в абс.вел.'!BC73-100</f>
        <v>12.223433030415066</v>
      </c>
      <c r="BC68" s="11">
        <f>'Физ. лица в абс.вел.'!BP73*100/'Физ. лица в абс.вел.'!BD73-100</f>
        <v>10.062996352842731</v>
      </c>
      <c r="BD68" s="11">
        <f>'Физ. лица в абс.вел.'!BQ73*100/'Физ. лица в абс.вел.'!BE73-100</f>
        <v>11.178601035779465</v>
      </c>
      <c r="BE68" s="11">
        <f>'Физ. лица в абс.вел.'!BR73*100/'Физ. лица в абс.вел.'!BF73-100</f>
        <v>13.502536141200181</v>
      </c>
      <c r="BF68" s="11">
        <f>'Физ. лица в абс.вел.'!BS73*100/'Физ. лица в абс.вел.'!BG73-100</f>
        <v>13.869352370921348</v>
      </c>
      <c r="BG68" s="11">
        <f>'Физ. лица в абс.вел.'!BT73*100/'Физ. лица в абс.вел.'!BH73-100</f>
        <v>13.605952738345408</v>
      </c>
      <c r="BH68" s="11">
        <f>'Физ. лица в абс.вел.'!BU73*100/'Физ. лица в абс.вел.'!BI73-100</f>
        <v>14.37608450789979</v>
      </c>
      <c r="BI68" s="11">
        <f>'Физ. лица в абс.вел.'!BV73*100/'Физ. лица в абс.вел.'!BJ73-100</f>
        <v>13.981904366995906</v>
      </c>
      <c r="BJ68" s="11">
        <f>'Физ. лица в абс.вел.'!BW73*100/'Физ. лица в абс.вел.'!BK73-100</f>
        <v>13.873237569841862</v>
      </c>
      <c r="BK68" s="11">
        <f>'Физ. лица в абс.вел.'!BX73*100/'Физ. лица в абс.вел.'!BL73-100</f>
        <v>13.27591636499163</v>
      </c>
      <c r="BL68" s="11">
        <f>'Физ. лица в абс.вел.'!BY73*100/'Физ. лица в абс.вел.'!BM73-100</f>
        <v>15.214295966700163</v>
      </c>
      <c r="BM68" s="11">
        <f>'Физ. лица в абс.вел.'!BZ73*100/'Физ. лица в абс.вел.'!BN73-100</f>
        <v>18.589669516986362</v>
      </c>
      <c r="BN68" s="11">
        <f>'Физ. лица в абс.вел.'!CA73*100/'Физ. лица в абс.вел.'!BO73-100</f>
        <v>21.63873499738456</v>
      </c>
      <c r="BO68" s="11">
        <f>'Физ. лица в абс.вел.'!CB73*100/'Физ. лица в абс.вел.'!BP73-100</f>
        <v>23.973398593614164</v>
      </c>
      <c r="BP68" s="11">
        <f>'Физ. лица в абс.вел.'!CC73*100/'Физ. лица в абс.вел.'!BQ73-100</f>
        <v>25.425487577718997</v>
      </c>
      <c r="BQ68" s="11">
        <f>'Физ. лица в абс.вел.'!CD73*100/'Физ. лица в абс.вел.'!BR73-100</f>
        <v>28.119836094859551</v>
      </c>
      <c r="BR68" s="11">
        <f>'Физ. лица в абс.вел.'!CE73*100/'Физ. лица в абс.вел.'!BS73-100</f>
        <v>30.189892643199414</v>
      </c>
      <c r="BS68" s="11">
        <f>'Физ. лица в абс.вел.'!CF73*100/'Физ. лица в абс.вел.'!BT73-100</f>
        <v>31.234208702639592</v>
      </c>
      <c r="BT68" s="11">
        <f>'Физ. лица в абс.вел.'!CG73*100/'Физ. лица в абс.вел.'!BU73-100</f>
        <v>31.196069350623077</v>
      </c>
      <c r="BU68" s="11">
        <f>'Физ. лица в абс.вел.'!CH73*100/'Физ. лица в абс.вел.'!BV73-100</f>
        <v>29.934648733671992</v>
      </c>
      <c r="BV68" s="11">
        <f>'Физ. лица в абс.вел.'!CI73*100/'Физ. лица в абс.вел.'!BW73-100</f>
        <v>29.616754479215984</v>
      </c>
      <c r="BW68" s="11">
        <f>'Физ. лица в абс.вел.'!CJ73*100/'Физ. лица в абс.вел.'!BX73-100</f>
        <v>29.165667705586202</v>
      </c>
      <c r="BX68" s="11">
        <f>'Физ. лица в абс.вел.'!CK73*100/'Физ. лица в абс.вел.'!BY73-100</f>
        <v>28.443075727110312</v>
      </c>
      <c r="BY68" s="11">
        <f>'Физ. лица в абс.вел.'!CL73*100/'Физ. лица в абс.вел.'!BZ73-100</f>
        <v>27.11066721882537</v>
      </c>
      <c r="BZ68" s="11">
        <f>'Физ. лица в абс.вел.'!CM73*100/'Физ. лица в абс.вел.'!CA73-100</f>
        <v>25.57294166282567</v>
      </c>
      <c r="CA68" s="11">
        <f>'Физ. лица в абс.вел.'!CN73*100/'Физ. лица в абс.вел.'!CB73-100</f>
        <v>25.697213460368005</v>
      </c>
      <c r="CB68" s="11">
        <f>'Физ. лица в абс.вел.'!CO73*100/'Физ. лица в абс.вел.'!CC73-100</f>
        <v>22.123591746686202</v>
      </c>
      <c r="CC68" s="11">
        <f>'Физ. лица в абс.вел.'!CP73*100/'Физ. лица в абс.вел.'!CD73-100</f>
        <v>19.003610045381564</v>
      </c>
      <c r="CD68" s="11">
        <f>'Физ. лица в абс.вел.'!CQ73*100/'Физ. лица в абс.вел.'!CE73-100</f>
        <v>14.565221046967224</v>
      </c>
      <c r="CE68" s="11">
        <f>'Физ. лица в абс.вел.'!CR73*100/'Физ. лица в абс.вел.'!CF73-100</f>
        <v>11.459133815231993</v>
      </c>
      <c r="CF68" s="11">
        <f>'Физ. лица в абс.вел.'!CS73*100/'Физ. лица в абс.вел.'!CG73-100</f>
        <v>9.3769399621035348</v>
      </c>
      <c r="CG68" s="11">
        <f>'Физ. лица в абс.вел.'!CT73*100/'Физ. лица в абс.вел.'!CH73-100</f>
        <v>6.857468587979838</v>
      </c>
      <c r="CH68" s="11">
        <f>'Физ. лица в абс.вел.'!CU73*100/'Физ. лица в абс.вел.'!CI73-100</f>
        <v>7.3443046916625292</v>
      </c>
      <c r="CI68" s="11">
        <f>'Физ. лица в абс.вел.'!CV73*100/'Физ. лица в абс.вел.'!CJ73-100</f>
        <v>5.9943723157427087</v>
      </c>
      <c r="CJ68" s="11">
        <f>'Физ. лица в абс.вел.'!CW73*100/'Физ. лица в абс.вел.'!CK73-100</f>
        <v>4.2397260938303276</v>
      </c>
      <c r="CK68" s="11">
        <f>'Физ. лица в абс.вел.'!CX73*100/'Физ. лица в абс.вел.'!CL73-100</f>
        <v>3.2249780568108264</v>
      </c>
      <c r="CL68" s="11">
        <f>'Физ. лица в абс.вел.'!CY73*100/'Физ. лица в абс.вел.'!CM73-100</f>
        <v>2.3413820113748613</v>
      </c>
      <c r="CM68" s="11">
        <f>'Физ. лица в абс.вел.'!CZ73*100/'Физ. лица в абс.вел.'!CN73-100</f>
        <v>-2.3934280148907305E-2</v>
      </c>
      <c r="CN68" s="11">
        <f>'Физ. лица в абс.вел.'!DA73*100/'Физ. лица в абс.вел.'!CO73-100</f>
        <v>0.9456470435804647</v>
      </c>
      <c r="CO68" s="11">
        <f>'Физ. лица в абс.вел.'!DB73*100/'Физ. лица в абс.вел.'!CP73-100</f>
        <v>1.1784564179831278</v>
      </c>
      <c r="CP68" s="11">
        <f>'Физ. лица в абс.вел.'!DC73*100/'Физ. лица в абс.вел.'!CQ73-100</f>
        <v>2.1105337707420517</v>
      </c>
      <c r="CQ68" s="11">
        <f>'Физ. лица в абс.вел.'!DD73*100/'Физ. лица в абс.вел.'!CR73-100</f>
        <v>3.7885100358370067</v>
      </c>
      <c r="CR68" s="11">
        <f>'Физ. лица в абс.вел.'!DE73*100/'Физ. лица в абс.вел.'!CS73-100</f>
        <v>5.4358491160972164</v>
      </c>
      <c r="CS68" s="11">
        <f>'Физ. лица в абс.вел.'!DF73*100/'Физ. лица в абс.вел.'!CT73-100</f>
        <v>7.5022007083736213</v>
      </c>
    </row>
    <row r="69" spans="1:97" x14ac:dyDescent="0.25">
      <c r="A69" s="8" t="s">
        <v>67</v>
      </c>
      <c r="B69" s="11">
        <f>'Физ. лица в абс.вел.'!O74*100/'Физ. лица в абс.вел.'!C74-100</f>
        <v>11.554860109067505</v>
      </c>
      <c r="C69" s="11">
        <f>'Физ. лица в абс.вел.'!P74*100/'Физ. лица в абс.вел.'!D74-100</f>
        <v>12.450627557645134</v>
      </c>
      <c r="D69" s="11">
        <f>'Физ. лица в абс.вел.'!Q74*100/'Физ. лица в абс.вел.'!E74-100</f>
        <v>12.899906543093678</v>
      </c>
      <c r="E69" s="11">
        <f>'Физ. лица в абс.вел.'!R74*100/'Физ. лица в абс.вел.'!F74-100</f>
        <v>13.683901001382139</v>
      </c>
      <c r="F69" s="11">
        <f>'Физ. лица в абс.вел.'!S74*100/'Физ. лица в абс.вел.'!G74-100</f>
        <v>15.042319977284208</v>
      </c>
      <c r="G69" s="11">
        <f>'Физ. лица в абс.вел.'!T74*100/'Физ. лица в абс.вел.'!H74-100</f>
        <v>16.204980614218954</v>
      </c>
      <c r="H69" s="11">
        <f>'Физ. лица в абс.вел.'!U74*100/'Физ. лица в абс.вел.'!I74-100</f>
        <v>16.978310724435048</v>
      </c>
      <c r="I69" s="11">
        <f>'Физ. лица в абс.вел.'!V74*100/'Физ. лица в абс.вел.'!J74-100</f>
        <v>17.779750691556501</v>
      </c>
      <c r="J69" s="11">
        <f>'Физ. лица в абс.вел.'!W74*100/'Физ. лица в абс.вел.'!K74-100</f>
        <v>18.647083554563281</v>
      </c>
      <c r="K69" s="11">
        <f>'Физ. лица в абс.вел.'!X74*100/'Физ. лица в абс.вел.'!L74-100</f>
        <v>19.182418369530097</v>
      </c>
      <c r="L69" s="11">
        <f>'Физ. лица в абс.вел.'!Y74*100/'Физ. лица в абс.вел.'!M74-100</f>
        <v>19.984265845691652</v>
      </c>
      <c r="M69" s="11">
        <f>'Физ. лица в абс.вел.'!Z74*100/'Физ. лица в абс.вел.'!N74-100</f>
        <v>19.304917469482376</v>
      </c>
      <c r="N69" s="11">
        <f>'Физ. лица в абс.вел.'!AA74*100/'Физ. лица в абс.вел.'!O74-100</f>
        <v>19.700051017195932</v>
      </c>
      <c r="O69" s="11">
        <f>'Физ. лица в абс.вел.'!AB74*100/'Физ. лица в абс.вел.'!P74-100</f>
        <v>20.028686992236473</v>
      </c>
      <c r="P69" s="11">
        <f>'Физ. лица в абс.вел.'!AC74*100/'Физ. лица в абс.вел.'!Q74-100</f>
        <v>20.645273937028946</v>
      </c>
      <c r="Q69" s="11">
        <f>'Физ. лица в абс.вел.'!AD74*100/'Физ. лица в абс.вел.'!R74-100</f>
        <v>21.104101341271743</v>
      </c>
      <c r="R69" s="11">
        <f>'Физ. лица в абс.вел.'!AE74*100/'Физ. лица в абс.вел.'!S74-100</f>
        <v>20.731053580318644</v>
      </c>
      <c r="S69" s="11">
        <f>'Физ. лица в абс.вел.'!AF74*100/'Физ. лица в абс.вел.'!T74-100</f>
        <v>20.191250110512271</v>
      </c>
      <c r="T69" s="11">
        <f>'Физ. лица в абс.вел.'!AG74*100/'Физ. лица в абс.вел.'!U74-100</f>
        <v>19.097850701546292</v>
      </c>
      <c r="U69" s="11">
        <f>'Физ. лица в абс.вел.'!AH74*100/'Физ. лица в абс.вел.'!V74-100</f>
        <v>18.325703096005427</v>
      </c>
      <c r="V69" s="11">
        <f>'Физ. лица в абс.вел.'!AI74*100/'Физ. лица в абс.вел.'!W74-100</f>
        <v>17.828093996846448</v>
      </c>
      <c r="W69" s="11">
        <f>'Физ. лица в абс.вел.'!AJ74*100/'Физ. лица в абс.вел.'!X74-100</f>
        <v>16.68575132533465</v>
      </c>
      <c r="X69" s="11">
        <f>'Физ. лица в абс.вел.'!AK74*100/'Физ. лица в абс.вел.'!Y74-100</f>
        <v>15.709694920516867</v>
      </c>
      <c r="Y69" s="11">
        <f>'Физ. лица в абс.вел.'!AL74*100/'Физ. лица в абс.вел.'!Z74-100</f>
        <v>15.784786773577707</v>
      </c>
      <c r="Z69" s="11">
        <f>'Физ. лица в абс.вел.'!AM74*100/'Физ. лица в абс.вел.'!AA74-100</f>
        <v>15.579034785428732</v>
      </c>
      <c r="AA69" s="11">
        <f>'Физ. лица в абс.вел.'!AN74*100/'Физ. лица в абс.вел.'!AB74-100</f>
        <v>15.482551619499972</v>
      </c>
      <c r="AB69" s="11">
        <f>'Физ. лица в абс.вел.'!AO74*100/'Физ. лица в абс.вел.'!AC74-100</f>
        <v>15.077075407478574</v>
      </c>
      <c r="AC69" s="11">
        <f>'Физ. лица в абс.вел.'!AP74*100/'Физ. лица в абс.вел.'!AD74-100</f>
        <v>12.096538682843189</v>
      </c>
      <c r="AD69" s="11">
        <f>'Физ. лица в абс.вел.'!AQ74*100/'Физ. лица в абс.вел.'!AE74-100</f>
        <v>10.68786624221957</v>
      </c>
      <c r="AE69" s="11">
        <f>'Физ. лица в абс.вел.'!AR74*100/'Физ. лица в абс.вел.'!AF74-100</f>
        <v>10.193874510112622</v>
      </c>
      <c r="AF69" s="11">
        <f>'Физ. лица в абс.вел.'!AS74*100/'Физ. лица в абс.вел.'!AG74-100</f>
        <v>10.687974390577153</v>
      </c>
      <c r="AG69" s="11">
        <f>'Физ. лица в абс.вел.'!AT74*100/'Физ. лица в абс.вел.'!AH74-100</f>
        <v>11.05826527754131</v>
      </c>
      <c r="AH69" s="11">
        <f>'Физ. лица в абс.вел.'!AU74*100/'Физ. лица в абс.вел.'!AI74-100</f>
        <v>11.347415959105874</v>
      </c>
      <c r="AI69" s="11">
        <f>'Физ. лица в абс.вел.'!AV74*100/'Физ. лица в абс.вел.'!AJ74-100</f>
        <v>12.586134385817346</v>
      </c>
      <c r="AJ69" s="11">
        <f>'Физ. лица в абс.вел.'!AW74*100/'Физ. лица в абс.вел.'!AK74-100</f>
        <v>11.473265195195509</v>
      </c>
      <c r="AK69" s="11">
        <f>'Физ. лица в абс.вел.'!AX74*100/'Физ. лица в абс.вел.'!AL74-100</f>
        <v>11.464223302764893</v>
      </c>
      <c r="AL69" s="11">
        <f>'Физ. лица в абс.вел.'!AY74*100/'Физ. лица в абс.вел.'!AM74-100</f>
        <v>11.564543790548015</v>
      </c>
      <c r="AM69" s="11">
        <f>'Физ. лица в абс.вел.'!AZ74*100/'Физ. лица в абс.вел.'!AN74-100</f>
        <v>11.900595120633966</v>
      </c>
      <c r="AN69" s="11">
        <f>'Физ. лица в абс.вел.'!BA74*100/'Физ. лица в абс.вел.'!AO74-100</f>
        <v>12.549871192760165</v>
      </c>
      <c r="AO69" s="11">
        <f>'Физ. лица в абс.вел.'!BB74*100/'Физ. лица в абс.вел.'!AP74-100</f>
        <v>15.799859164738564</v>
      </c>
      <c r="AP69" s="11">
        <f>'Физ. лица в абс.вел.'!BC74*100/'Физ. лица в абс.вел.'!AQ74-100</f>
        <v>17.755660624893892</v>
      </c>
      <c r="AQ69" s="11">
        <f>'Физ. лица в абс.вел.'!BD74*100/'Физ. лица в абс.вел.'!AR74-100</f>
        <v>19.50157289266825</v>
      </c>
      <c r="AR69" s="11">
        <f>'Физ. лица в абс.вел.'!BE74*100/'Физ. лица в абс.вел.'!AS74-100</f>
        <v>20.113516414030087</v>
      </c>
      <c r="AS69" s="11">
        <f>'Физ. лица в абс.вел.'!BF74*100/'Физ. лица в абс.вел.'!AT74-100</f>
        <v>20.148751829726635</v>
      </c>
      <c r="AT69" s="11">
        <f>'Физ. лица в абс.вел.'!BG74*100/'Физ. лица в абс.вел.'!AU74-100</f>
        <v>19.76948608527556</v>
      </c>
      <c r="AU69" s="11">
        <f>'Физ. лица в абс.вел.'!BH74*100/'Физ. лица в абс.вел.'!AV74-100</f>
        <v>20.069537232590548</v>
      </c>
      <c r="AV69" s="11">
        <f>'Физ. лица в абс.вел.'!BI74*100/'Физ. лица в абс.вел.'!AW74-100</f>
        <v>20.548213692435297</v>
      </c>
      <c r="AW69" s="11">
        <f>'Физ. лица в абс.вел.'!BJ74*100/'Физ. лица в абс.вел.'!AX74-100</f>
        <v>20.83121176740849</v>
      </c>
      <c r="AX69" s="11">
        <f>'Физ. лица в абс.вел.'!BK74*100/'Физ. лица в абс.вел.'!AY74-100</f>
        <v>20.850276656057986</v>
      </c>
      <c r="AY69" s="11">
        <f>'Физ. лица в абс.вел.'!BL74*100/'Физ. лица в абс.вел.'!AZ74-100</f>
        <v>20.963651340596101</v>
      </c>
      <c r="AZ69" s="11">
        <f>'Физ. лица в абс.вел.'!BM74*100/'Физ. лица в абс.вел.'!BA74-100</f>
        <v>18.222172672542854</v>
      </c>
      <c r="BA69" s="11">
        <f>'Физ. лица в абс.вел.'!BN74*100/'Физ. лица в абс.вел.'!BB74-100</f>
        <v>14.456910819016301</v>
      </c>
      <c r="BB69" s="11">
        <f>'Физ. лица в абс.вел.'!BO74*100/'Физ. лица в абс.вел.'!BC74-100</f>
        <v>11.580715700988065</v>
      </c>
      <c r="BC69" s="11">
        <f>'Физ. лица в абс.вел.'!BP74*100/'Физ. лица в абс.вел.'!BD74-100</f>
        <v>9.1669335382907349</v>
      </c>
      <c r="BD69" s="11">
        <f>'Физ. лица в абс.вел.'!BQ74*100/'Физ. лица в абс.вел.'!BE74-100</f>
        <v>7.9423306424042579</v>
      </c>
      <c r="BE69" s="11">
        <f>'Физ. лица в абс.вел.'!BR74*100/'Физ. лица в абс.вел.'!BF74-100</f>
        <v>6.9239792558445856</v>
      </c>
      <c r="BF69" s="11">
        <f>'Физ. лица в абс.вел.'!BS74*100/'Физ. лица в абс.вел.'!BG74-100</f>
        <v>7.0048603413202102</v>
      </c>
      <c r="BG69" s="11">
        <f>'Физ. лица в абс.вел.'!BT74*100/'Физ. лица в абс.вел.'!BH74-100</f>
        <v>6.2502991432537272</v>
      </c>
      <c r="BH69" s="11">
        <f>'Физ. лица в абс.вел.'!BU74*100/'Физ. лица в абс.вел.'!BI74-100</f>
        <v>6.8115936281838287</v>
      </c>
      <c r="BI69" s="11">
        <f>'Физ. лица в абс.вел.'!BV74*100/'Физ. лица в абс.вел.'!BJ74-100</f>
        <v>6.892834533163736</v>
      </c>
      <c r="BJ69" s="11">
        <f>'Физ. лица в абс.вел.'!BW74*100/'Физ. лица в абс.вел.'!BK74-100</f>
        <v>6.6226711245704024</v>
      </c>
      <c r="BK69" s="11">
        <f>'Физ. лица в абс.вел.'!BX74*100/'Физ. лица в абс.вел.'!BL74-100</f>
        <v>6.1362603129418005</v>
      </c>
      <c r="BL69" s="11">
        <f>'Физ. лица в абс.вел.'!BY74*100/'Физ. лица в абс.вел.'!BM74-100</f>
        <v>8.4495278125799871</v>
      </c>
      <c r="BM69" s="11">
        <f>'Физ. лица в абс.вел.'!BZ74*100/'Физ. лица в абс.вел.'!BN74-100</f>
        <v>11.763297810230341</v>
      </c>
      <c r="BN69" s="11">
        <f>'Физ. лица в абс.вел.'!CA74*100/'Физ. лица в абс.вел.'!BO74-100</f>
        <v>14.857872283773816</v>
      </c>
      <c r="BO69" s="11">
        <f>'Физ. лица в абс.вел.'!CB74*100/'Физ. лица в абс.вел.'!BP74-100</f>
        <v>17.489786379361931</v>
      </c>
      <c r="BP69" s="11">
        <f>'Физ. лица в абс.вел.'!CC74*100/'Физ. лица в абс.вел.'!BQ74-100</f>
        <v>19.150887487734508</v>
      </c>
      <c r="BQ69" s="11">
        <f>'Физ. лица в абс.вел.'!CD74*100/'Физ. лица в абс.вел.'!BR74-100</f>
        <v>22.234754073118864</v>
      </c>
      <c r="BR69" s="11">
        <f>'Физ. лица в абс.вел.'!CE74*100/'Физ. лица в абс.вел.'!BS74-100</f>
        <v>24.522398735630219</v>
      </c>
      <c r="BS69" s="11">
        <f>'Физ. лица в абс.вел.'!CF74*100/'Физ. лица в абс.вел.'!BT74-100</f>
        <v>26.241570049533294</v>
      </c>
      <c r="BT69" s="11">
        <f>'Физ. лица в абс.вел.'!CG74*100/'Физ. лица в абс.вел.'!BU74-100</f>
        <v>26.965843697790973</v>
      </c>
      <c r="BU69" s="11">
        <f>'Физ. лица в абс.вел.'!CH74*100/'Физ. лица в абс.вел.'!BV74-100</f>
        <v>25.736964569592885</v>
      </c>
      <c r="BV69" s="11">
        <f>'Физ. лица в абс.вел.'!CI74*100/'Физ. лица в абс.вел.'!BW74-100</f>
        <v>26.055969339265545</v>
      </c>
      <c r="BW69" s="11">
        <f>'Физ. лица в абс.вел.'!CJ74*100/'Физ. лица в абс.вел.'!BX74-100</f>
        <v>25.978854147840238</v>
      </c>
      <c r="BX69" s="11">
        <f>'Физ. лица в абс.вел.'!CK74*100/'Физ. лица в абс.вел.'!BY74-100</f>
        <v>25.976429751538134</v>
      </c>
      <c r="BY69" s="11">
        <f>'Физ. лица в абс.вел.'!CL74*100/'Физ. лица в абс.вел.'!BZ74-100</f>
        <v>25.66895761541663</v>
      </c>
      <c r="BZ69" s="11">
        <f>'Физ. лица в абс.вел.'!CM74*100/'Физ. лица в абс.вел.'!CA74-100</f>
        <v>25.230157688485548</v>
      </c>
      <c r="CA69" s="11">
        <f>'Физ. лица в абс.вел.'!CN74*100/'Физ. лица в абс.вел.'!CB74-100</f>
        <v>25.284599263928683</v>
      </c>
      <c r="CB69" s="11">
        <f>'Физ. лица в абс.вел.'!CO74*100/'Физ. лица в абс.вел.'!CC74-100</f>
        <v>22.876930804153844</v>
      </c>
      <c r="CC69" s="11">
        <f>'Физ. лица в абс.вел.'!CP74*100/'Физ. лица в абс.вел.'!CD74-100</f>
        <v>20.089152858890643</v>
      </c>
      <c r="CD69" s="11">
        <f>'Физ. лица в абс.вел.'!CQ74*100/'Физ. лица в абс.вел.'!CE74-100</f>
        <v>16.616715601949693</v>
      </c>
      <c r="CE69" s="11">
        <f>'Физ. лица в абс.вел.'!CR74*100/'Физ. лица в абс.вел.'!CF74-100</f>
        <v>13.649211024397061</v>
      </c>
      <c r="CF69" s="11">
        <f>'Физ. лица в абс.вел.'!CS74*100/'Физ. лица в абс.вел.'!CG74-100</f>
        <v>8.8403646385414447</v>
      </c>
      <c r="CG69" s="11">
        <f>'Физ. лица в абс.вел.'!CT74*100/'Физ. лица в абс.вел.'!CH74-100</f>
        <v>6.8080899112349726</v>
      </c>
      <c r="CH69" s="11">
        <f>'Физ. лица в абс.вел.'!CU74*100/'Физ. лица в абс.вел.'!CI74-100</f>
        <v>4.376365714947255</v>
      </c>
      <c r="CI69" s="11">
        <f>'Физ. лица в абс.вел.'!CV74*100/'Физ. лица в абс.вел.'!CJ74-100</f>
        <v>3.0001104669596259</v>
      </c>
      <c r="CJ69" s="11">
        <f>'Физ. лица в абс.вел.'!CW74*100/'Физ. лица в абс.вел.'!CK74-100</f>
        <v>0.94803954437755067</v>
      </c>
      <c r="CK69" s="11">
        <f>'Физ. лица в абс.вел.'!CX74*100/'Физ. лица в абс.вел.'!CL74-100</f>
        <v>-0.71262001127887231</v>
      </c>
      <c r="CL69" s="11">
        <f>'Физ. лица в абс.вел.'!CY74*100/'Физ. лица в абс.вел.'!CM74-100</f>
        <v>-2.1700633882280584</v>
      </c>
      <c r="CM69" s="11">
        <f>'Физ. лица в абс.вел.'!CZ74*100/'Физ. лица в абс.вел.'!CN74-100</f>
        <v>-4.5271677898003873</v>
      </c>
      <c r="CN69" s="11">
        <f>'Физ. лица в абс.вел.'!DA74*100/'Физ. лица в абс.вел.'!CO74-100</f>
        <v>-4.8674122529366315</v>
      </c>
      <c r="CO69" s="11">
        <f>'Физ. лица в абс.вел.'!DB74*100/'Физ. лица в абс.вел.'!CP74-100</f>
        <v>-4.9791981622530272</v>
      </c>
      <c r="CP69" s="11">
        <f>'Физ. лица в абс.вел.'!DC74*100/'Физ. лица в абс.вел.'!CQ74-100</f>
        <v>-4.6680934350363117</v>
      </c>
      <c r="CQ69" s="11">
        <f>'Физ. лица в абс.вел.'!DD74*100/'Физ. лица в абс.вел.'!CR74-100</f>
        <v>-3.6492177350882997</v>
      </c>
      <c r="CR69" s="11">
        <f>'Физ. лица в абс.вел.'!DE74*100/'Физ. лица в абс.вел.'!CS74-100</f>
        <v>-0.57144392353880846</v>
      </c>
      <c r="CS69" s="11">
        <f>'Физ. лица в абс.вел.'!DF74*100/'Физ. лица в абс.вел.'!CT74-100</f>
        <v>1.5731217633381505</v>
      </c>
    </row>
    <row r="70" spans="1:97" x14ac:dyDescent="0.25">
      <c r="A70" s="8" t="s">
        <v>69</v>
      </c>
      <c r="B70" s="11">
        <f>'Физ. лица в абс.вел.'!O76*100/'Физ. лица в абс.вел.'!C76-100</f>
        <v>11.170860073493827</v>
      </c>
      <c r="C70" s="11">
        <f>'Физ. лица в абс.вел.'!P76*100/'Физ. лица в абс.вел.'!D76-100</f>
        <v>12.266429352616512</v>
      </c>
      <c r="D70" s="11">
        <f>'Физ. лица в абс.вел.'!Q76*100/'Физ. лица в абс.вел.'!E76-100</f>
        <v>13.516857607315146</v>
      </c>
      <c r="E70" s="11">
        <f>'Физ. лица в абс.вел.'!R76*100/'Физ. лица в абс.вел.'!F76-100</f>
        <v>14.282052082215472</v>
      </c>
      <c r="F70" s="11">
        <f>'Физ. лица в абс.вел.'!S76*100/'Физ. лица в абс.вел.'!G76-100</f>
        <v>16.126094267958507</v>
      </c>
      <c r="G70" s="11">
        <f>'Физ. лица в абс.вел.'!T76*100/'Физ. лица в абс.вел.'!H76-100</f>
        <v>17.466108081724514</v>
      </c>
      <c r="H70" s="11">
        <f>'Физ. лица в абс.вел.'!U76*100/'Физ. лица в абс.вел.'!I76-100</f>
        <v>18.727622004854155</v>
      </c>
      <c r="I70" s="11">
        <f>'Физ. лица в абс.вел.'!V76*100/'Физ. лица в абс.вел.'!J76-100</f>
        <v>19.822427230919629</v>
      </c>
      <c r="J70" s="11">
        <f>'Физ. лица в абс.вел.'!W76*100/'Физ. лица в абс.вел.'!K76-100</f>
        <v>20.55126509678027</v>
      </c>
      <c r="K70" s="11">
        <f>'Физ. лица в абс.вел.'!X76*100/'Физ. лица в абс.вел.'!L76-100</f>
        <v>21.252995765912928</v>
      </c>
      <c r="L70" s="11">
        <f>'Физ. лица в абс.вел.'!Y76*100/'Физ. лица в абс.вел.'!M76-100</f>
        <v>21.935612358174112</v>
      </c>
      <c r="M70" s="11">
        <f>'Физ. лица в абс.вел.'!Z76*100/'Физ. лица в абс.вел.'!N76-100</f>
        <v>20.532149643101462</v>
      </c>
      <c r="N70" s="11">
        <f>'Физ. лица в абс.вел.'!AA76*100/'Физ. лица в абс.вел.'!O76-100</f>
        <v>-89.820266339278874</v>
      </c>
      <c r="O70" s="11">
        <f>'Физ. лица в абс.вел.'!AB76*100/'Физ. лица в абс.вел.'!P76-100</f>
        <v>-89.806326173708783</v>
      </c>
      <c r="P70" s="11">
        <f>'Физ. лица в абс.вел.'!AC76*100/'Физ. лица в абс.вел.'!Q76-100</f>
        <v>-89.770938451058981</v>
      </c>
      <c r="Q70" s="11">
        <f>'Физ. лица в абс.вел.'!AD76*100/'Физ. лица в абс.вел.'!R76-100</f>
        <v>-89.696665865743753</v>
      </c>
      <c r="R70" s="11">
        <f>'Физ. лица в абс.вел.'!AE76*100/'Физ. лица в абс.вел.'!S76-100</f>
        <v>-89.663953098719418</v>
      </c>
      <c r="S70" s="11">
        <f>'Физ. лица в абс.вел.'!AF76*100/'Физ. лица в абс.вел.'!T76-100</f>
        <v>-89.608942862482479</v>
      </c>
      <c r="T70" s="11">
        <f>'Физ. лица в абс.вел.'!AG76*100/'Физ. лица в абс.вел.'!U76-100</f>
        <v>-89.614150722009214</v>
      </c>
      <c r="U70" s="11">
        <f>'Физ. лица в абс.вел.'!AH76*100/'Физ. лица в абс.вел.'!V76-100</f>
        <v>-89.651146065828044</v>
      </c>
      <c r="V70" s="11">
        <f>'Физ. лица в абс.вел.'!AI76*100/'Физ. лица в абс.вел.'!W76-100</f>
        <v>-89.689459570119112</v>
      </c>
      <c r="W70" s="11">
        <f>'Физ. лица в абс.вел.'!AJ76*100/'Физ. лица в абс.вел.'!X76-100</f>
        <v>-89.704742524755517</v>
      </c>
      <c r="X70" s="11">
        <f>'Физ. лица в абс.вел.'!AK76*100/'Физ. лица в абс.вел.'!Y76-100</f>
        <v>-89.79453754714396</v>
      </c>
      <c r="Y70" s="11">
        <f>'Физ. лица в абс.вел.'!AL76*100/'Физ. лица в абс.вел.'!Z76-100</f>
        <v>-89.689934889748884</v>
      </c>
      <c r="Z70" s="11">
        <f>'Физ. лица в абс.вел.'!AM76*100/'Физ. лица в абс.вел.'!AA76-100</f>
        <v>21.992529623905199</v>
      </c>
      <c r="AA70" s="11">
        <f>'Физ. лица в абс.вел.'!AN76*100/'Физ. лица в абс.вел.'!AB76-100</f>
        <v>22.291613561050212</v>
      </c>
      <c r="AB70" s="11">
        <f>'Физ. лица в абс.вел.'!AO76*100/'Физ. лица в абс.вел.'!AC76-100</f>
        <v>22.549999999999997</v>
      </c>
      <c r="AC70" s="11">
        <f>'Физ. лица в абс.вел.'!AP76*100/'Физ. лица в абс.вел.'!AD76-100</f>
        <v>19.753237234302475</v>
      </c>
      <c r="AD70" s="11">
        <f>'Физ. лица в абс.вел.'!AQ76*100/'Физ. лица в абс.вел.'!AE76-100</f>
        <v>17.828162291169448</v>
      </c>
      <c r="AE70" s="11">
        <f>'Физ. лица в абс.вел.'!AR76*100/'Физ. лица в абс.вел.'!AF76-100</f>
        <v>16.325936280505559</v>
      </c>
      <c r="AF70" s="11">
        <f>'Физ. лица в абс.вел.'!AS76*100/'Физ. лица в абс.вел.'!AG76-100</f>
        <v>16.387368901048788</v>
      </c>
      <c r="AG70" s="11">
        <f>'Физ. лица в абс.вел.'!AT76*100/'Физ. лица в абс.вел.'!AH76-100</f>
        <v>16.230395713568115</v>
      </c>
      <c r="AH70" s="11">
        <f>'Физ. лица в абс.вел.'!AU76*100/'Физ. лица в абс.вел.'!AI76-100</f>
        <v>16.443636764139001</v>
      </c>
      <c r="AI70" s="11">
        <f>'Физ. лица в абс.вел.'!AV76*100/'Физ. лица в абс.вел.'!AJ76-100</f>
        <v>17.4818692404166</v>
      </c>
      <c r="AJ70" s="11">
        <f>'Физ. лица в абс.вел.'!AW76*100/'Физ. лица в абс.вел.'!AK76-100</f>
        <v>17.560422960725077</v>
      </c>
      <c r="AK70" s="11">
        <f>'Физ. лица в абс.вел.'!AX76*100/'Физ. лица в абс.вел.'!AL76-100</f>
        <v>17.856191034593039</v>
      </c>
      <c r="AL70" s="11">
        <f>'Физ. лица в абс.вел.'!AY76*100/'Физ. лица в абс.вел.'!AM76-100</f>
        <v>17.916908620598633</v>
      </c>
      <c r="AM70" s="11">
        <f>'Физ. лица в абс.вел.'!AZ76*100/'Физ. лица в абс.вел.'!AN76-100</f>
        <v>17.899947889525791</v>
      </c>
      <c r="AN70" s="11">
        <f>'Физ. лица в абс.вел.'!BA76*100/'Физ. лица в абс.вел.'!AO76-100</f>
        <v>18.364953080375358</v>
      </c>
      <c r="AO70" s="11">
        <f>'Физ. лица в абс.вел.'!BB76*100/'Физ. лица в абс.вел.'!AP76-100</f>
        <v>22.156482709374686</v>
      </c>
      <c r="AP70" s="11">
        <f>'Физ. лица в абс.вел.'!BC76*100/'Физ. лица в абс.вел.'!AQ76-100</f>
        <v>24.863277293903181</v>
      </c>
      <c r="AQ70" s="11">
        <f>'Физ. лица в абс.вел.'!BD76*100/'Физ. лица в абс.вел.'!AR76-100</f>
        <v>26.672341277788902</v>
      </c>
      <c r="AR70" s="11">
        <f>'Физ. лица в абс.вел.'!BE76*100/'Физ. лица в абс.вел.'!AS76-100</f>
        <v>26.318624810225771</v>
      </c>
      <c r="AS70" s="11">
        <f>'Физ. лица в абс.вел.'!BF76*100/'Физ. лица в абс.вел.'!AT76-100</f>
        <v>26.4921968787515</v>
      </c>
      <c r="AT70" s="11">
        <f>'Физ. лица в абс.вел.'!BG76*100/'Физ. лица в абс.вел.'!AU76-100</f>
        <v>26.356112556159843</v>
      </c>
      <c r="AU70" s="11">
        <f>'Физ. лица в абс.вел.'!BH76*100/'Физ. лица в абс.вел.'!AV76-100</f>
        <v>26.335576699930385</v>
      </c>
      <c r="AV70" s="11">
        <f>'Физ. лица в абс.вел.'!BI76*100/'Физ. лица в абс.вел.'!AW76-100</f>
        <v>27.089165251709417</v>
      </c>
      <c r="AW70" s="11">
        <f>'Физ. лица в абс.вел.'!BJ76*100/'Физ. лица в абс.вел.'!AX76-100</f>
        <v>27.398127628782049</v>
      </c>
      <c r="AX70" s="11">
        <f>'Физ. лица в абс.вел.'!BK76*100/'Физ. лица в абс.вел.'!AY76-100</f>
        <v>27.528316246586385</v>
      </c>
      <c r="AY70" s="11">
        <f>'Физ. лица в абс.вел.'!BL76*100/'Физ. лица в абс.вел.'!AZ76-100</f>
        <v>27.266298342541432</v>
      </c>
      <c r="AZ70" s="11">
        <f>'Физ. лица в абс.вел.'!BM76*100/'Физ. лица в абс.вел.'!BA76-100</f>
        <v>24.223361626955054</v>
      </c>
      <c r="BA70" s="11">
        <f>'Физ. лица в абс.вел.'!BN76*100/'Физ. лица в абс.вел.'!BB76-100</f>
        <v>19.407098121085596</v>
      </c>
      <c r="BB70" s="11">
        <f>'Физ. лица в абс.вел.'!BO76*100/'Физ. лица в абс.вел.'!BC76-100</f>
        <v>15.905588449995946</v>
      </c>
      <c r="BC70" s="11">
        <f>'Физ. лица в абс.вел.'!BP76*100/'Физ. лица в абс.вел.'!BD76-100</f>
        <v>13.466935451994146</v>
      </c>
      <c r="BD70" s="11">
        <f>'Физ. лица в абс.вел.'!BQ76*100/'Физ. лица в абс.вел.'!BE76-100</f>
        <v>12.177722637925015</v>
      </c>
      <c r="BE70" s="11">
        <f>'Физ. лица в абс.вел.'!BR76*100/'Физ. лица в абс.вел.'!BF76-100</f>
        <v>10.845797585604743</v>
      </c>
      <c r="BF70" s="11">
        <f>'Физ. лица в абс.вел.'!BS76*100/'Физ. лица в абс.вел.'!BG76-100</f>
        <v>9.9184070663971795</v>
      </c>
      <c r="BG70" s="11">
        <f>'Физ. лица в абс.вел.'!BT76*100/'Физ. лица в абс.вел.'!BH76-100</f>
        <v>8.7365443256548758</v>
      </c>
      <c r="BH70" s="11">
        <f>'Физ. лица в абс.вел.'!BU76*100/'Физ. лица в абс.вел.'!BI76-100</f>
        <v>8.5650321369249696</v>
      </c>
      <c r="BI70" s="11">
        <f>'Физ. лица в абс.вел.'!BV76*100/'Физ. лица в абс.вел.'!BJ76-100</f>
        <v>8.3389541694770912</v>
      </c>
      <c r="BJ70" s="11">
        <f>'Физ. лица в абс.вел.'!BW76*100/'Физ. лица в абс.вел.'!BK76-100</f>
        <v>8.2531769992276907</v>
      </c>
      <c r="BK70" s="11">
        <f>'Физ. лица в абс.вел.'!BX76*100/'Физ. лица в абс.вел.'!BL76-100</f>
        <v>8.1336389525595649</v>
      </c>
      <c r="BL70" s="11">
        <f>'Физ. лица в абс.вел.'!BY76*100/'Физ. лица в абс.вел.'!BM76-100</f>
        <v>10.662134507994864</v>
      </c>
      <c r="BM70" s="11">
        <f>'Физ. лица в абс.вел.'!BZ76*100/'Физ. лица в абс.вел.'!BN76-100</f>
        <v>13.819148192181274</v>
      </c>
      <c r="BN70" s="11">
        <f>'Физ. лица в абс.вел.'!CA76*100/'Физ. лица в абс.вел.'!BO76-100</f>
        <v>16.808957312806157</v>
      </c>
      <c r="BO70" s="11">
        <f>'Физ. лица в абс.вел.'!CB76*100/'Физ. лица в абс.вел.'!BP76-100</f>
        <v>18.996028704800395</v>
      </c>
      <c r="BP70" s="11">
        <f>'Физ. лица в абс.вел.'!CC76*100/'Физ. лица в абс.вел.'!BQ76-100</f>
        <v>20.280638694960942</v>
      </c>
      <c r="BQ70" s="11">
        <f>'Физ. лица в абс.вел.'!CD76*100/'Физ. лица в абс.вел.'!BR76-100</f>
        <v>23.56245076886195</v>
      </c>
      <c r="BR70" s="11">
        <f>'Физ. лица в абс.вел.'!CE76*100/'Физ. лица в абс.вел.'!BS76-100</f>
        <v>25.824026150912559</v>
      </c>
      <c r="BS70" s="11">
        <f>'Физ. лица в абс.вел.'!CF76*100/'Физ. лица в абс.вел.'!BT76-100</f>
        <v>27.168294083859848</v>
      </c>
      <c r="BT70" s="11">
        <f>'Физ. лица в абс.вел.'!CG76*100/'Физ. лица в абс.вел.'!BU76-100</f>
        <v>27.323222244395666</v>
      </c>
      <c r="BU70" s="11">
        <f>'Физ. лица в абс.вел.'!CH76*100/'Физ. лица в абс.вел.'!BV76-100</f>
        <v>25.548856412608956</v>
      </c>
      <c r="BV70" s="11">
        <f>'Физ. лица в абс.вел.'!CI76*100/'Физ. лица в абс.вел.'!BW76-100</f>
        <v>25.621817945973987</v>
      </c>
      <c r="BW70" s="11">
        <f>'Физ. лица в абс.вел.'!CJ76*100/'Физ. лица в абс.вел.'!BX76-100</f>
        <v>25.825411099691678</v>
      </c>
      <c r="BX70" s="11">
        <f>'Физ. лица в абс.вел.'!CK76*100/'Физ. лица в абс.вел.'!BY76-100</f>
        <v>25.895627644569814</v>
      </c>
      <c r="BY70" s="11">
        <f>'Физ. лица в абс.вел.'!CL76*100/'Физ. лица в абс.вел.'!BZ76-100</f>
        <v>26.331797235023046</v>
      </c>
      <c r="BZ70" s="11">
        <f>'Физ. лица в абс.вел.'!CM76*100/'Физ. лица в абс.вел.'!CA76-100</f>
        <v>25.865684160076682</v>
      </c>
      <c r="CA70" s="11">
        <f>'Физ. лица в абс.вел.'!CN76*100/'Физ. лица в абс.вел.'!CB76-100</f>
        <v>25.96972979302673</v>
      </c>
      <c r="CB70" s="11">
        <f>'Физ. лица в абс.вел.'!CO76*100/'Физ. лица в абс.вел.'!CC76-100</f>
        <v>24.386529509798294</v>
      </c>
      <c r="CC70" s="11">
        <f>'Физ. лица в абс.вел.'!CP76*100/'Физ. лица в абс.вел.'!CD76-100</f>
        <v>21.760580947365497</v>
      </c>
      <c r="CD70" s="11">
        <f>'Физ. лица в абс.вел.'!CQ76*100/'Физ. лица в абс.вел.'!CE76-100</f>
        <v>18.91913834163239</v>
      </c>
      <c r="CE70" s="11">
        <f>'Физ. лица в абс.вел.'!CR76*100/'Физ. лица в абс.вел.'!CF76-100</f>
        <v>16.525851533025133</v>
      </c>
      <c r="CF70" s="11">
        <f>'Физ. лица в абс.вел.'!CS76*100/'Физ. лица в абс.вел.'!CG76-100</f>
        <v>13.455761343747554</v>
      </c>
      <c r="CG70" s="11">
        <f>'Физ. лица в абс.вел.'!CT76*100/'Физ. лица в абс.вел.'!CH76-100</f>
        <v>11.379355343860112</v>
      </c>
      <c r="CH70" s="11">
        <f>'Физ. лица в абс.вел.'!CU76*100/'Физ. лица в абс.вел.'!CI76-100</f>
        <v>8.2399710878207486</v>
      </c>
      <c r="CI70" s="11">
        <f>'Физ. лица в абс.вел.'!CV76*100/'Физ. лица в абс.вел.'!CJ76-100</f>
        <v>6.6365469535696917</v>
      </c>
      <c r="CJ70" s="11">
        <f>'Физ. лица в абс.вел.'!CW76*100/'Физ. лица в абс.вел.'!CK76-100</f>
        <v>4.0605472153758058</v>
      </c>
      <c r="CK70" s="11">
        <f>'Физ. лица в абс.вел.'!CX76*100/'Физ. лица в абс.вел.'!CL76-100</f>
        <v>1.7217480119646922</v>
      </c>
      <c r="CL70" s="11">
        <f>'Физ. лица в абс.вел.'!CY76*100/'Физ. лица в абс.вел.'!CM76-100</f>
        <v>-8.5675527737450352E-2</v>
      </c>
      <c r="CM70" s="11">
        <f>'Физ. лица в абс.вел.'!CZ76*100/'Физ. лица в абс.вел.'!CN76-100</f>
        <v>-0.71345572856147044</v>
      </c>
      <c r="CN70" s="11">
        <f>'Физ. лица в абс.вел.'!DA76*100/'Физ. лица в абс.вел.'!CO76-100</f>
        <v>-2.3816673981842911</v>
      </c>
      <c r="CO70" s="11">
        <f>'Физ. лица в абс.вел.'!DB76*100/'Физ. лица в абс.вел.'!CP76-100</f>
        <v>-3.4646027771454584</v>
      </c>
      <c r="CP70" s="11">
        <f>'Физ. лица в абс.вел.'!DC76*100/'Физ. лица в абс.вел.'!CQ76-100</f>
        <v>-3.1427075984798449</v>
      </c>
      <c r="CQ70" s="11">
        <f>'Физ. лица в абс.вел.'!DD76*100/'Физ. лица в абс.вел.'!CR76-100</f>
        <v>-2.4305713894842427</v>
      </c>
      <c r="CR70" s="11">
        <f>'Физ. лица в абс.вел.'!DE76*100/'Физ. лица в абс.вел.'!CS76-100</f>
        <v>-0.99235586664210018</v>
      </c>
      <c r="CS70" s="11">
        <f>'Физ. лица в абс.вел.'!DF76*100/'Физ. лица в абс.вел.'!CT76-100</f>
        <v>0.81312243702402043</v>
      </c>
    </row>
    <row r="71" spans="1:97" x14ac:dyDescent="0.25">
      <c r="A71" s="8" t="s">
        <v>70</v>
      </c>
      <c r="B71" s="11">
        <f>'Физ. лица в абс.вел.'!O77*100/'Физ. лица в абс.вел.'!C77-100</f>
        <v>16.313997019585372</v>
      </c>
      <c r="C71" s="11">
        <f>'Физ. лица в абс.вел.'!P77*100/'Физ. лица в абс.вел.'!D77-100</f>
        <v>17.21262225765328</v>
      </c>
      <c r="D71" s="11">
        <f>'Физ. лица в абс.вел.'!Q77*100/'Физ. лица в абс.вел.'!E77-100</f>
        <v>18.1340959179295</v>
      </c>
      <c r="E71" s="11">
        <f>'Физ. лица в абс.вел.'!R77*100/'Физ. лица в абс.вел.'!F77-100</f>
        <v>19.121182537439736</v>
      </c>
      <c r="F71" s="11">
        <f>'Физ. лица в абс.вел.'!S77*100/'Физ. лица в абс.вел.'!G77-100</f>
        <v>20.924180787163166</v>
      </c>
      <c r="G71" s="11">
        <f>'Физ. лица в абс.вел.'!T77*100/'Физ. лица в абс.вел.'!H77-100</f>
        <v>22.464023751722621</v>
      </c>
      <c r="H71" s="11">
        <f>'Физ. лица в абс.вел.'!U77*100/'Физ. лица в абс.вел.'!I77-100</f>
        <v>24.080626567263337</v>
      </c>
      <c r="I71" s="11">
        <f>'Физ. лица в абс.вел.'!V77*100/'Физ. лица в абс.вел.'!J77-100</f>
        <v>25.73914298088954</v>
      </c>
      <c r="J71" s="11">
        <f>'Физ. лица в абс.вел.'!W77*100/'Физ. лица в абс.вел.'!K77-100</f>
        <v>26.786958299467571</v>
      </c>
      <c r="K71" s="11">
        <f>'Физ. лица в абс.вел.'!X77*100/'Физ. лица в абс.вел.'!L77-100</f>
        <v>27.803810172965754</v>
      </c>
      <c r="L71" s="11">
        <f>'Физ. лица в абс.вел.'!Y77*100/'Физ. лица в абс.вел.'!M77-100</f>
        <v>28.273227832213877</v>
      </c>
      <c r="M71" s="11">
        <f>'Физ. лица в абс.вел.'!Z77*100/'Физ. лица в абс.вел.'!N77-100</f>
        <v>28.684950117719723</v>
      </c>
      <c r="N71" s="11">
        <f>'Физ. лица в абс.вел.'!AA77*100/'Физ. лица в абс.вел.'!O77-100</f>
        <v>28.119344351689676</v>
      </c>
      <c r="O71" s="11">
        <f>'Физ. лица в абс.вел.'!AB77*100/'Физ. лица в абс.вел.'!P77-100</f>
        <v>28.844294749488142</v>
      </c>
      <c r="P71" s="11">
        <f>'Физ. лица в абс.вел.'!AC77*100/'Физ. лица в абс.вел.'!Q77-100</f>
        <v>29.080146496101804</v>
      </c>
      <c r="Q71" s="11">
        <f>'Физ. лица в абс.вел.'!AD77*100/'Физ. лица в абс.вел.'!R77-100</f>
        <v>29.203219415449979</v>
      </c>
      <c r="R71" s="11">
        <f>'Физ. лица в абс.вел.'!AE77*100/'Физ. лица в абс.вел.'!S77-100</f>
        <v>28.915184109719007</v>
      </c>
      <c r="S71" s="11">
        <f>'Физ. лица в абс.вел.'!AF77*100/'Физ. лица в абс.вел.'!T77-100</f>
        <v>28.394418512144199</v>
      </c>
      <c r="T71" s="11">
        <f>'Физ. лица в абс.вел.'!AG77*100/'Физ. лица в абс.вел.'!U77-100</f>
        <v>27.485042651987882</v>
      </c>
      <c r="U71" s="11">
        <f>'Физ. лица в абс.вел.'!AH77*100/'Физ. лица в абс.вел.'!V77-100</f>
        <v>26.361235656926056</v>
      </c>
      <c r="V71" s="11">
        <f>'Физ. лица в абс.вел.'!AI77*100/'Физ. лица в абс.вел.'!W77-100</f>
        <v>25.6618172538453</v>
      </c>
      <c r="W71" s="11">
        <f>'Физ. лица в абс.вел.'!AJ77*100/'Физ. лица в абс.вел.'!X77-100</f>
        <v>24.775590505120306</v>
      </c>
      <c r="X71" s="11">
        <f>'Физ. лица в абс.вел.'!AK77*100/'Физ. лица в абс.вел.'!Y77-100</f>
        <v>23.728276263794399</v>
      </c>
      <c r="Y71" s="11">
        <f>'Физ. лица в абс.вел.'!AL77*100/'Физ. лица в абс.вел.'!Z77-100</f>
        <v>22.276194810211905</v>
      </c>
      <c r="Z71" s="11">
        <f>'Физ. лица в абс.вел.'!AM77*100/'Физ. лица в абс.вел.'!AA77-100</f>
        <v>22.195900371796142</v>
      </c>
      <c r="AA71" s="11">
        <f>'Физ. лица в абс.вел.'!AN77*100/'Физ. лица в абс.вел.'!AB77-100</f>
        <v>22.113821138211378</v>
      </c>
      <c r="AB71" s="11">
        <f>'Физ. лица в абс.вел.'!AO77*100/'Физ. лица в абс.вел.'!AC77-100</f>
        <v>21.810449574726604</v>
      </c>
      <c r="AC71" s="11">
        <f>'Физ. лица в абс.вел.'!AP77*100/'Физ. лица в абс.вел.'!AD77-100</f>
        <v>18.925101848950177</v>
      </c>
      <c r="AD71" s="11">
        <f>'Физ. лица в абс.вел.'!AQ77*100/'Физ. лица в абс.вел.'!AE77-100</f>
        <v>16.991155877656311</v>
      </c>
      <c r="AE71" s="11">
        <f>'Физ. лица в абс.вел.'!AR77*100/'Физ. лица в абс.вел.'!AF77-100</f>
        <v>15.054571694879584</v>
      </c>
      <c r="AF71" s="11">
        <f>'Физ. лица в абс.вел.'!AS77*100/'Физ. лица в абс.вел.'!AG77-100</f>
        <v>14.415127528583994</v>
      </c>
      <c r="AG71" s="11">
        <f>'Физ. лица в абс.вел.'!AT77*100/'Физ. лица в абс.вел.'!AH77-100</f>
        <v>14.799874116670964</v>
      </c>
      <c r="AH71" s="11">
        <f>'Физ. лица в абс.вел.'!AU77*100/'Физ. лица в абс.вел.'!AI77-100</f>
        <v>15.202769256747246</v>
      </c>
      <c r="AI71" s="11">
        <f>'Физ. лица в абс.вел.'!AV77*100/'Физ. лица в абс.вел.'!AJ77-100</f>
        <v>16.247780736795377</v>
      </c>
      <c r="AJ71" s="11">
        <f>'Физ. лица в абс.вел.'!AW77*100/'Физ. лица в абс.вел.'!AK77-100</f>
        <v>16.947388601320071</v>
      </c>
      <c r="AK71" s="11">
        <f>'Физ. лица в абс.вел.'!AX77*100/'Физ. лица в абс.вел.'!AL77-100</f>
        <v>17.520149800537325</v>
      </c>
      <c r="AL71" s="11">
        <f>'Физ. лица в абс.вел.'!AY77*100/'Физ. лица в абс.вел.'!AM77-100</f>
        <v>17.437195401060876</v>
      </c>
      <c r="AM71" s="11">
        <f>'Физ. лица в абс.вел.'!AZ77*100/'Физ. лица в абс.вел.'!AN77-100</f>
        <v>17.808255659121173</v>
      </c>
      <c r="AN71" s="11">
        <f>'Физ. лица в абс.вел.'!BA77*100/'Физ. лица в абс.вел.'!AO77-100</f>
        <v>19.309620685129289</v>
      </c>
      <c r="AO71" s="11">
        <f>'Физ. лица в абс.вел.'!BB77*100/'Физ. лица в абс.вел.'!AP77-100</f>
        <v>23.136314527392031</v>
      </c>
      <c r="AP71" s="11">
        <f>'Физ. лица в абс.вел.'!BC77*100/'Физ. лица в абс.вел.'!AQ77-100</f>
        <v>25.88655274693545</v>
      </c>
      <c r="AQ71" s="11">
        <f>'Физ. лица в абс.вел.'!BD77*100/'Физ. лица в абс.вел.'!AR77-100</f>
        <v>28.840223697276969</v>
      </c>
      <c r="AR71" s="11">
        <f>'Физ. лица в абс.вел.'!BE77*100/'Физ. лица в абс.вел.'!AS77-100</f>
        <v>29.628206113716146</v>
      </c>
      <c r="AS71" s="11">
        <f>'Физ. лица в абс.вел.'!BF77*100/'Физ. лица в абс.вел.'!AT77-100</f>
        <v>29.526989981558103</v>
      </c>
      <c r="AT71" s="11">
        <f>'Физ. лица в абс.вел.'!BG77*100/'Физ. лица в абс.вел.'!AU77-100</f>
        <v>29.788689385611349</v>
      </c>
      <c r="AU71" s="11">
        <f>'Физ. лица в абс.вел.'!BH77*100/'Физ. лица в абс.вел.'!AV77-100</f>
        <v>29.519150459372383</v>
      </c>
      <c r="AV71" s="11">
        <f>'Физ. лица в абс.вел.'!BI77*100/'Физ. лица в абс.вел.'!AW77-100</f>
        <v>29.781503946043415</v>
      </c>
      <c r="AW71" s="11">
        <f>'Физ. лица в абс.вел.'!BJ77*100/'Физ. лица в абс.вел.'!AX77-100</f>
        <v>29.867220875187627</v>
      </c>
      <c r="AX71" s="11">
        <f>'Физ. лица в абс.вел.'!BK77*100/'Физ. лица в абс.вел.'!AY77-100</f>
        <v>30.943482746761447</v>
      </c>
      <c r="AY71" s="11">
        <f>'Физ. лица в абс.вел.'!BL77*100/'Физ. лица в абс.вел.'!AZ77-100</f>
        <v>31.091620136989405</v>
      </c>
      <c r="AZ71" s="11">
        <f>'Физ. лица в абс.вел.'!BM77*100/'Физ. лица в абс.вел.'!BA77-100</f>
        <v>28.670436294030935</v>
      </c>
      <c r="BA71" s="11">
        <f>'Физ. лица в абс.вел.'!BN77*100/'Физ. лица в абс.вел.'!BB77-100</f>
        <v>24.333925399644755</v>
      </c>
      <c r="BB71" s="11">
        <f>'Физ. лица в абс.вел.'!BO77*100/'Физ. лица в абс.вел.'!BC77-100</f>
        <v>20.934548259972061</v>
      </c>
      <c r="BC71" s="11">
        <f>'Физ. лица в абс.вел.'!BP77*100/'Физ. лица в абс.вел.'!BD77-100</f>
        <v>18.236582694414025</v>
      </c>
      <c r="BD71" s="11">
        <f>'Физ. лица в абс.вел.'!BQ77*100/'Физ. лица в абс.вел.'!BE77-100</f>
        <v>16.96580351848192</v>
      </c>
      <c r="BE71" s="11">
        <f>'Физ. лица в абс.вел.'!BR77*100/'Физ. лица в абс.вел.'!BF77-100</f>
        <v>16.254280986647174</v>
      </c>
      <c r="BF71" s="11">
        <f>'Физ. лица в абс.вел.'!BS77*100/'Физ. лица в абс.вел.'!BG77-100</f>
        <v>16.503227992245286</v>
      </c>
      <c r="BG71" s="11">
        <f>'Физ. лица в абс.вел.'!BT77*100/'Физ. лица в абс.вел.'!BH77-100</f>
        <v>16.690925840626434</v>
      </c>
      <c r="BH71" s="11">
        <f>'Физ. лица в абс.вел.'!BU77*100/'Физ. лица в абс.вел.'!BI77-100</f>
        <v>17.368003175863436</v>
      </c>
      <c r="BI71" s="11">
        <f>'Физ. лица в абс.вел.'!BV77*100/'Физ. лица в абс.вел.'!BJ77-100</f>
        <v>19.232205409057769</v>
      </c>
      <c r="BJ71" s="11">
        <f>'Физ. лица в абс.вел.'!BW77*100/'Физ. лица в абс.вел.'!BK77-100</f>
        <v>19.409570835740922</v>
      </c>
      <c r="BK71" s="11">
        <f>'Физ. лица в абс.вел.'!BX77*100/'Физ. лица в абс.вел.'!BL77-100</f>
        <v>19.65994723319136</v>
      </c>
      <c r="BL71" s="11">
        <f>'Физ. лица в абс.вел.'!BY77*100/'Физ. лица в абс.вел.'!BM77-100</f>
        <v>22.316268253479706</v>
      </c>
      <c r="BM71" s="11">
        <f>'Физ. лица в абс.вел.'!BZ77*100/'Физ. лица в абс.вел.'!BN77-100</f>
        <v>27.244406196213419</v>
      </c>
      <c r="BN71" s="11">
        <f>'Физ. лица в абс.вел.'!CA77*100/'Физ. лица в абс.вел.'!BO77-100</f>
        <v>32.416076139243785</v>
      </c>
      <c r="BO71" s="11">
        <f>'Физ. лица в абс.вел.'!CB77*100/'Физ. лица в абс.вел.'!BP77-100</f>
        <v>37.469335940850527</v>
      </c>
      <c r="BP71" s="11">
        <f>'Физ. лица в абс.вел.'!CC77*100/'Физ. лица в абс.вел.'!BQ77-100</f>
        <v>40.690855626721657</v>
      </c>
      <c r="BQ71" s="11">
        <f>'Физ. лица в абс.вел.'!CD77*100/'Физ. лица в абс.вел.'!BR77-100</f>
        <v>45.721756975935904</v>
      </c>
      <c r="BR71" s="11">
        <f>'Физ. лица в абс.вел.'!CE77*100/'Физ. лица в абс.вел.'!BS77-100</f>
        <v>49.503206940562535</v>
      </c>
      <c r="BS71" s="11">
        <f>'Физ. лица в абс.вел.'!CF77*100/'Физ. лица в абс.вел.'!BT77-100</f>
        <v>53.753118388227506</v>
      </c>
      <c r="BT71" s="11">
        <f>'Физ. лица в абс.вел.'!CG77*100/'Физ. лица в абс.вел.'!BU77-100</f>
        <v>56.510308565103088</v>
      </c>
      <c r="BU71" s="11">
        <f>'Физ. лица в абс.вел.'!CH77*100/'Физ. лица в абс.вел.'!BV77-100</f>
        <v>60.393706658713</v>
      </c>
      <c r="BV71" s="11">
        <f>'Физ. лица в абс.вел.'!CI77*100/'Физ. лица в абс.вел.'!BW77-100</f>
        <v>61.406827379904968</v>
      </c>
      <c r="BW71" s="11">
        <f>'Физ. лица в абс.вел.'!CJ77*100/'Физ. лица в абс.вел.'!BX77-100</f>
        <v>64.053493198063165</v>
      </c>
      <c r="BX71" s="11">
        <f>'Физ. лица в абс.вел.'!CK77*100/'Физ. лица в абс.вел.'!BY77-100</f>
        <v>64.540841290033967</v>
      </c>
      <c r="BY71" s="11">
        <f>'Физ. лица в абс.вел.'!CL77*100/'Физ. лица в абс.вел.'!BZ77-100</f>
        <v>64.050643184677199</v>
      </c>
      <c r="BZ71" s="11">
        <f>'Физ. лица в абс.вел.'!CM77*100/'Физ. лица в абс.вел.'!CA77-100</f>
        <v>64.002604166666657</v>
      </c>
      <c r="CA71" s="11">
        <f>'Физ. лица в абс.вел.'!CN77*100/'Физ. лица в абс.вел.'!CB77-100</f>
        <v>64.133025519435961</v>
      </c>
      <c r="CB71" s="11">
        <f>'Физ. лица в абс.вел.'!CO77*100/'Физ. лица в абс.вел.'!CC77-100</f>
        <v>60.7992696784423</v>
      </c>
      <c r="CC71" s="11">
        <f>'Физ. лица в абс.вел.'!CP77*100/'Физ. лица в абс.вел.'!CD77-100</f>
        <v>54.479374886425575</v>
      </c>
      <c r="CD71" s="11">
        <f>'Физ. лица в абс.вел.'!CQ77*100/'Физ. лица в абс.вел.'!CE77-100</f>
        <v>48.031079124251647</v>
      </c>
      <c r="CE71" s="11">
        <f>'Физ. лица в абс.вел.'!CR77*100/'Физ. лица в абс.вел.'!CF77-100</f>
        <v>39.452443056953314</v>
      </c>
      <c r="CF71" s="11">
        <f>'Физ. лица в абс.вел.'!CS77*100/'Физ. лица в абс.вел.'!CG77-100</f>
        <v>32.875568522284112</v>
      </c>
      <c r="CG71" s="11">
        <f>'Физ. лица в абс.вел.'!CT77*100/'Физ. лица в абс.вел.'!CH77-100</f>
        <v>24.655980362987208</v>
      </c>
      <c r="CH71" s="11">
        <f>'Физ. лица в абс.вел.'!CU77*100/'Физ. лица в абс.вел.'!CI77-100</f>
        <v>21.15505164754299</v>
      </c>
      <c r="CI71" s="11">
        <f>'Физ. лица в абс.вел.'!CV77*100/'Физ. лица в абс.вел.'!CJ77-100</f>
        <v>17.021257905832741</v>
      </c>
      <c r="CJ71" s="11">
        <f>'Физ. лица в абс.вел.'!CW77*100/'Физ. лица в абс.вел.'!CK77-100</f>
        <v>13.493513224186714</v>
      </c>
      <c r="CK71" s="11">
        <f>'Физ. лица в абс.вел.'!CX77*100/'Физ. лица в абс.вел.'!CL77-100</f>
        <v>11.308448973870597</v>
      </c>
      <c r="CL71" s="11">
        <f>'Физ. лица в абс.вел.'!CY77*100/'Физ. лица в абс.вел.'!CM77-100</f>
        <v>7.8409578099941228</v>
      </c>
      <c r="CM71" s="11">
        <f>'Физ. лица в абс.вел.'!CZ77*100/'Физ. лица в абс.вел.'!CN77-100</f>
        <v>3.8197189951949326</v>
      </c>
      <c r="CN71" s="11">
        <f>'Физ. лица в абс.вел.'!DA77*100/'Физ. лица в абс.вел.'!CO77-100</f>
        <v>2.3710100323455379</v>
      </c>
      <c r="CO71" s="11">
        <f>'Физ. лица в абс.вел.'!DB77*100/'Физ. лица в абс.вел.'!CP77-100</f>
        <v>2.0718150805787587</v>
      </c>
      <c r="CP71" s="11">
        <f>'Физ. лица в абс.вел.'!DC77*100/'Физ. лица в абс.вел.'!CQ77-100</f>
        <v>1.7782968938204959</v>
      </c>
      <c r="CQ71" s="11">
        <f>'Физ. лица в абс.вел.'!DD77*100/'Физ. лица в абс.вел.'!CR77-100</f>
        <v>3.1841880467760433</v>
      </c>
      <c r="CR71" s="11">
        <f>'Физ. лица в абс.вел.'!DE77*100/'Физ. лица в абс.вел.'!CS77-100</f>
        <v>3.6587168985554399</v>
      </c>
      <c r="CS71" s="11">
        <f>'Физ. лица в абс.вел.'!DF77*100/'Физ. лица в абс.вел.'!CT77-100</f>
        <v>4.4387260386365313</v>
      </c>
    </row>
    <row r="72" spans="1:97" x14ac:dyDescent="0.25">
      <c r="A72" s="8" t="s">
        <v>71</v>
      </c>
      <c r="B72" s="11">
        <f>'Физ. лица в абс.вел.'!O78*100/'Физ. лица в абс.вел.'!C78-100</f>
        <v>12.719916922245758</v>
      </c>
      <c r="C72" s="11">
        <f>'Физ. лица в абс.вел.'!P78*100/'Физ. лица в абс.вел.'!D78-100</f>
        <v>12.939564433522946</v>
      </c>
      <c r="D72" s="11">
        <f>'Физ. лица в абс.вел.'!Q78*100/'Физ. лица в абс.вел.'!E78-100</f>
        <v>13.304076881465818</v>
      </c>
      <c r="E72" s="11">
        <f>'Физ. лица в абс.вел.'!R78*100/'Физ. лица в абс.вел.'!F78-100</f>
        <v>13.566459529984527</v>
      </c>
      <c r="F72" s="11">
        <f>'Физ. лица в абс.вел.'!S78*100/'Физ. лица в абс.вел.'!G78-100</f>
        <v>15.769822097776455</v>
      </c>
      <c r="G72" s="11">
        <f>'Физ. лица в абс.вел.'!T78*100/'Физ. лица в абс.вел.'!H78-100</f>
        <v>16.397687854889909</v>
      </c>
      <c r="H72" s="11">
        <f>'Физ. лица в абс.вел.'!U78*100/'Физ. лица в абс.вел.'!I78-100</f>
        <v>17.174283305367666</v>
      </c>
      <c r="I72" s="11">
        <f>'Физ. лица в абс.вел.'!V78*100/'Физ. лица в абс.вел.'!J78-100</f>
        <v>18.051558458111359</v>
      </c>
      <c r="J72" s="11">
        <f>'Физ. лица в абс.вел.'!W78*100/'Физ. лица в абс.вел.'!K78-100</f>
        <v>18.506859260896817</v>
      </c>
      <c r="K72" s="11">
        <f>'Физ. лица в абс.вел.'!X78*100/'Физ. лица в абс.вел.'!L78-100</f>
        <v>19.239168996697671</v>
      </c>
      <c r="L72" s="11">
        <f>'Физ. лица в абс.вел.'!Y78*100/'Физ. лица в абс.вел.'!M78-100</f>
        <v>20.333288505157867</v>
      </c>
      <c r="M72" s="11">
        <f>'Физ. лица в абс.вел.'!Z78*100/'Физ. лица в абс.вел.'!N78-100</f>
        <v>19.560303904060504</v>
      </c>
      <c r="N72" s="11">
        <f>'Физ. лица в абс.вел.'!AA78*100/'Физ. лица в абс.вел.'!O78-100</f>
        <v>19.343425763090366</v>
      </c>
      <c r="O72" s="11">
        <f>'Физ. лица в абс.вел.'!AB78*100/'Физ. лица в абс.вел.'!P78-100</f>
        <v>19.997730181648521</v>
      </c>
      <c r="P72" s="11">
        <f>'Физ. лица в абс.вел.'!AC78*100/'Физ. лица в абс.вел.'!Q78-100</f>
        <v>20.004834226001663</v>
      </c>
      <c r="Q72" s="11">
        <f>'Физ. лица в абс.вел.'!AD78*100/'Физ. лица в абс.вел.'!R78-100</f>
        <v>20.810264909548991</v>
      </c>
      <c r="R72" s="11">
        <f>'Физ. лица в абс.вел.'!AE78*100/'Физ. лица в абс.вел.'!S78-100</f>
        <v>20.457862965381949</v>
      </c>
      <c r="S72" s="11">
        <f>'Физ. лица в абс.вел.'!AF78*100/'Физ. лица в абс.вел.'!T78-100</f>
        <v>19.991339149300245</v>
      </c>
      <c r="T72" s="11">
        <f>'Физ. лица в абс.вел.'!AG78*100/'Физ. лица в абс.вел.'!U78-100</f>
        <v>18.767740428751225</v>
      </c>
      <c r="U72" s="11">
        <f>'Физ. лица в абс.вел.'!AH78*100/'Физ. лица в абс.вел.'!V78-100</f>
        <v>18.36469217721077</v>
      </c>
      <c r="V72" s="11">
        <f>'Физ. лица в абс.вел.'!AI78*100/'Физ. лица в абс.вел.'!W78-100</f>
        <v>18.472424410835387</v>
      </c>
      <c r="W72" s="11">
        <f>'Физ. лица в абс.вел.'!AJ78*100/'Физ. лица в абс.вел.'!X78-100</f>
        <v>17.875381212923827</v>
      </c>
      <c r="X72" s="11">
        <f>'Физ. лица в абс.вел.'!AK78*100/'Физ. лица в абс.вел.'!Y78-100</f>
        <v>16.917529057932214</v>
      </c>
      <c r="Y72" s="11">
        <f>'Физ. лица в абс.вел.'!AL78*100/'Физ. лица в абс.вел.'!Z78-100</f>
        <v>16.982817542971063</v>
      </c>
      <c r="Z72" s="11">
        <f>'Физ. лица в абс.вел.'!AM78*100/'Физ. лица в абс.вел.'!AA78-100</f>
        <v>17.058387199321814</v>
      </c>
      <c r="AA72" s="11">
        <f>'Физ. лица в абс.вел.'!AN78*100/'Физ. лица в абс.вел.'!AB78-100</f>
        <v>17.509457755359392</v>
      </c>
      <c r="AB72" s="11">
        <f>'Физ. лица в абс.вел.'!AO78*100/'Физ. лица в абс.вел.'!AC78-100</f>
        <v>17.575355528836184</v>
      </c>
      <c r="AC72" s="11">
        <f>'Физ. лица в абс.вел.'!AP78*100/'Физ. лица в абс.вел.'!AD78-100</f>
        <v>15.010893689804732</v>
      </c>
      <c r="AD72" s="11">
        <f>'Физ. лица в абс.вел.'!AQ78*100/'Физ. лица в абс.вел.'!AE78-100</f>
        <v>13.484001522710429</v>
      </c>
      <c r="AE72" s="11">
        <f>'Физ. лица в абс.вел.'!AR78*100/'Физ. лица в абс.вел.'!AF78-100</f>
        <v>12.633887988617047</v>
      </c>
      <c r="AF72" s="11">
        <f>'Физ. лица в абс.вел.'!AS78*100/'Физ. лица в абс.вел.'!AG78-100</f>
        <v>12.984700864733739</v>
      </c>
      <c r="AG72" s="11">
        <f>'Физ. лица в абс.вел.'!AT78*100/'Физ. лица в абс.вел.'!AH78-100</f>
        <v>13.435899403403099</v>
      </c>
      <c r="AH72" s="11">
        <f>'Физ. лица в абс.вел.'!AU78*100/'Физ. лица в абс.вел.'!AI78-100</f>
        <v>14.058340413480607</v>
      </c>
      <c r="AI72" s="11">
        <f>'Физ. лица в абс.вел.'!AV78*100/'Физ. лица в абс.вел.'!AJ78-100</f>
        <v>15.326413090068769</v>
      </c>
      <c r="AJ72" s="11">
        <f>'Физ. лица в абс.вел.'!AW78*100/'Физ. лица в абс.вел.'!AK78-100</f>
        <v>15.4079829147949</v>
      </c>
      <c r="AK72" s="11">
        <f>'Физ. лица в абс.вел.'!AX78*100/'Физ. лица в абс.вел.'!AL78-100</f>
        <v>14.695118620614309</v>
      </c>
      <c r="AL72" s="11">
        <f>'Физ. лица в абс.вел.'!AY78*100/'Физ. лица в абс.вел.'!AM78-100</f>
        <v>14.836875837346568</v>
      </c>
      <c r="AM72" s="11">
        <f>'Физ. лица в абс.вел.'!AZ78*100/'Физ. лица в абс.вел.'!AN78-100</f>
        <v>15.438822414193993</v>
      </c>
      <c r="AN72" s="11">
        <f>'Физ. лица в абс.вел.'!BA78*100/'Физ. лица в абс.вел.'!AO78-100</f>
        <v>16.774807814373375</v>
      </c>
      <c r="AO72" s="11">
        <f>'Физ. лица в абс.вел.'!BB78*100/'Физ. лица в абс.вел.'!AP78-100</f>
        <v>20.420303454136643</v>
      </c>
      <c r="AP72" s="11">
        <f>'Физ. лица в абс.вел.'!BC78*100/'Физ. лица в абс.вел.'!AQ78-100</f>
        <v>22.95863420490457</v>
      </c>
      <c r="AQ72" s="11">
        <f>'Физ. лица в абс.вел.'!BD78*100/'Физ. лица в абс.вел.'!AR78-100</f>
        <v>25.165365382928329</v>
      </c>
      <c r="AR72" s="11">
        <f>'Физ. лица в абс.вел.'!BE78*100/'Физ. лица в абс.вел.'!AS78-100</f>
        <v>26.15712282038406</v>
      </c>
      <c r="AS72" s="11">
        <f>'Физ. лица в абс.вел.'!BF78*100/'Физ. лица в абс.вел.'!AT78-100</f>
        <v>25.892479664485137</v>
      </c>
      <c r="AT72" s="11">
        <f>'Физ. лица в абс.вел.'!BG78*100/'Физ. лица в абс.вел.'!AU78-100</f>
        <v>25.531774014666198</v>
      </c>
      <c r="AU72" s="11">
        <f>'Физ. лица в абс.вел.'!BH78*100/'Физ. лица в абс.вел.'!AV78-100</f>
        <v>24.292616712182664</v>
      </c>
      <c r="AV72" s="11">
        <f>'Физ. лица в абс.вел.'!BI78*100/'Физ. лица в абс.вел.'!AW78-100</f>
        <v>24.125388849006939</v>
      </c>
      <c r="AW72" s="11">
        <f>'Физ. лица в абс.вел.'!BJ78*100/'Физ. лица в абс.вел.'!AX78-100</f>
        <v>25.478617011143925</v>
      </c>
      <c r="AX72" s="11">
        <f>'Физ. лица в абс.вел.'!BK78*100/'Физ. лица в абс.вел.'!AY78-100</f>
        <v>26.016490879566135</v>
      </c>
      <c r="AY72" s="11">
        <f>'Физ. лица в абс.вел.'!BL78*100/'Физ. лица в абс.вел.'!AZ78-100</f>
        <v>25.923802736160383</v>
      </c>
      <c r="AZ72" s="11">
        <f>'Физ. лица в абс.вел.'!BM78*100/'Физ. лица в абс.вел.'!BA78-100</f>
        <v>23.01373999698022</v>
      </c>
      <c r="BA72" s="11">
        <f>'Физ. лица в абс.вел.'!BN78*100/'Физ. лица в абс.вел.'!BB78-100</f>
        <v>18.55124454180573</v>
      </c>
      <c r="BB72" s="11">
        <f>'Физ. лица в абс.вел.'!BO78*100/'Физ. лица в абс.вел.'!BC78-100</f>
        <v>15.321990092612538</v>
      </c>
      <c r="BC72" s="11">
        <f>'Физ. лица в абс.вел.'!BP78*100/'Физ. лица в абс.вел.'!BD78-100</f>
        <v>12.676273514816785</v>
      </c>
      <c r="BD72" s="11">
        <f>'Физ. лица в абс.вел.'!BQ78*100/'Физ. лица в абс.вел.'!BE78-100</f>
        <v>11.302963339143801</v>
      </c>
      <c r="BE72" s="11">
        <f>'Физ. лица в абс.вел.'!BR78*100/'Физ. лица в абс.вел.'!BF78-100</f>
        <v>10.46961474396862</v>
      </c>
      <c r="BF72" s="11">
        <f>'Физ. лица в абс.вел.'!BS78*100/'Физ. лица в абс.вел.'!BG78-100</f>
        <v>10.243291356233925</v>
      </c>
      <c r="BG72" s="11">
        <f>'Физ. лица в абс.вел.'!BT78*100/'Физ. лица в абс.вел.'!BH78-100</f>
        <v>10.558271360965207</v>
      </c>
      <c r="BH72" s="11">
        <f>'Физ. лица в абс.вел.'!BU78*100/'Физ. лица в абс.вел.'!BI78-100</f>
        <v>11.151809582562208</v>
      </c>
      <c r="BI72" s="11">
        <f>'Физ. лица в абс.вел.'!BV78*100/'Физ. лица в абс.вел.'!BJ78-100</f>
        <v>11.636556854410202</v>
      </c>
      <c r="BJ72" s="11">
        <f>'Физ. лица в абс.вел.'!BW78*100/'Физ. лица в абс.вел.'!BK78-100</f>
        <v>11.10582877732044</v>
      </c>
      <c r="BK72" s="11">
        <f>'Физ. лица в абс.вел.'!BX78*100/'Физ. лица в абс.вел.'!BL78-100</f>
        <v>10.503844970778218</v>
      </c>
      <c r="BL72" s="11">
        <f>'Физ. лица в абс.вел.'!BY78*100/'Физ. лица в абс.вел.'!BM78-100</f>
        <v>12.793352317360572</v>
      </c>
      <c r="BM72" s="11">
        <f>'Физ. лица в абс.вел.'!BZ78*100/'Физ. лица в абс.вел.'!BN78-100</f>
        <v>16.661499348917957</v>
      </c>
      <c r="BN72" s="11">
        <f>'Физ. лица в абс.вел.'!CA78*100/'Физ. лица в абс.вел.'!BO78-100</f>
        <v>20.339658349519397</v>
      </c>
      <c r="BO72" s="11">
        <f>'Физ. лица в абс.вел.'!CB78*100/'Физ. лица в абс.вел.'!BP78-100</f>
        <v>23.284109428845127</v>
      </c>
      <c r="BP72" s="11">
        <f>'Физ. лица в абс.вел.'!CC78*100/'Физ. лица в абс.вел.'!BQ78-100</f>
        <v>24.519064765944847</v>
      </c>
      <c r="BQ72" s="11">
        <f>'Физ. лица в абс.вел.'!CD78*100/'Физ. лица в абс.вел.'!BR78-100</f>
        <v>27.100610423405243</v>
      </c>
      <c r="BR72" s="11">
        <f>'Физ. лица в абс.вел.'!CE78*100/'Физ. лица в абс.вел.'!BS78-100</f>
        <v>29.540805951939518</v>
      </c>
      <c r="BS72" s="11">
        <f>'Физ. лица в абс.вел.'!CF78*100/'Физ. лица в абс.вел.'!BT78-100</f>
        <v>30.280936533508935</v>
      </c>
      <c r="BT72" s="11">
        <f>'Физ. лица в абс.вел.'!CG78*100/'Физ. лица в абс.вел.'!BU78-100</f>
        <v>30.072266867086768</v>
      </c>
      <c r="BU72" s="11">
        <f>'Физ. лица в абс.вел.'!CH78*100/'Физ. лица в абс.вел.'!BV78-100</f>
        <v>27.638766120441517</v>
      </c>
      <c r="BV72" s="11">
        <f>'Физ. лица в абс.вел.'!CI78*100/'Физ. лица в абс.вел.'!BW78-100</f>
        <v>27.530177461489956</v>
      </c>
      <c r="BW72" s="11">
        <f>'Физ. лица в абс.вел.'!CJ78*100/'Физ. лица в абс.вел.'!BX78-100</f>
        <v>26.939607179441495</v>
      </c>
      <c r="BX72" s="11">
        <f>'Физ. лица в абс.вел.'!CK78*100/'Физ. лица в абс.вел.'!BY78-100</f>
        <v>25.991620871646987</v>
      </c>
      <c r="BY72" s="11">
        <f>'Физ. лица в абс.вел.'!CL78*100/'Физ. лица в абс.вел.'!BZ78-100</f>
        <v>24.800680344424364</v>
      </c>
      <c r="BZ72" s="11">
        <f>'Физ. лица в абс.вел.'!CM78*100/'Физ. лица в абс.вел.'!CA78-100</f>
        <v>23.097297521003185</v>
      </c>
      <c r="CA72" s="11">
        <f>'Физ. лица в абс.вел.'!CN78*100/'Физ. лица в абс.вел.'!CB78-100</f>
        <v>22.88363926254074</v>
      </c>
      <c r="CB72" s="11">
        <f>'Физ. лица в абс.вел.'!CO78*100/'Физ. лица в абс.вел.'!CC78-100</f>
        <v>20.703144342659073</v>
      </c>
      <c r="CC72" s="11">
        <f>'Физ. лица в абс.вел.'!CP78*100/'Физ. лица в абс.вел.'!CD78-100</f>
        <v>17.785218847165751</v>
      </c>
      <c r="CD72" s="11">
        <f>'Физ. лица в абс.вел.'!CQ78*100/'Физ. лица в абс.вел.'!CE78-100</f>
        <v>14.098799630655591</v>
      </c>
      <c r="CE72" s="11">
        <f>'Физ. лица в абс.вел.'!CR78*100/'Физ. лица в абс.вел.'!CF78-100</f>
        <v>11.131269914340123</v>
      </c>
      <c r="CF72" s="11">
        <f>'Физ. лица в абс.вел.'!CS78*100/'Физ. лица в абс.вел.'!CG78-100</f>
        <v>7.0697732303343344</v>
      </c>
      <c r="CG72" s="11">
        <f>'Физ. лица в абс.вел.'!CT78*100/'Физ. лица в абс.вел.'!CH78-100</f>
        <v>5.3590929673002989</v>
      </c>
      <c r="CH72" s="11">
        <f>'Физ. лица в абс.вел.'!CU78*100/'Физ. лица в абс.вел.'!CI78-100</f>
        <v>4.1630980866524823</v>
      </c>
      <c r="CI72" s="11">
        <f>'Физ. лица в абс.вел.'!CV78*100/'Физ. лица в абс.вел.'!CJ78-100</f>
        <v>3.013850026752749</v>
      </c>
      <c r="CJ72" s="11">
        <f>'Физ. лица в абс.вел.'!CW78*100/'Физ. лица в абс.вел.'!CK78-100</f>
        <v>1.2506477802729279</v>
      </c>
      <c r="CK72" s="11">
        <f>'Физ. лица в абс.вел.'!CX78*100/'Физ. лица в абс.вел.'!CL78-100</f>
        <v>-0.18994889267462156</v>
      </c>
      <c r="CL72" s="11">
        <f>'Физ. лица в абс.вел.'!CY78*100/'Физ. лица в абс.вел.'!CM78-100</f>
        <v>-1.3019432490586382</v>
      </c>
      <c r="CM72" s="11">
        <f>'Физ. лица в абс.вел.'!CZ78*100/'Физ. лица в абс.вел.'!CN78-100</f>
        <v>-3.5237406999852254</v>
      </c>
      <c r="CN72" s="11">
        <f>'Физ. лица в абс.вел.'!DA78*100/'Физ. лица в абс.вел.'!CO78-100</f>
        <v>-4.0572694453560842</v>
      </c>
      <c r="CO72" s="11">
        <f>'Физ. лица в абс.вел.'!DB78*100/'Физ. лица в абс.вел.'!CP78-100</f>
        <v>-4.2537464971774313</v>
      </c>
      <c r="CP72" s="11">
        <f>'Физ. лица в абс.вел.'!DC78*100/'Физ. лица в абс.вел.'!CQ78-100</f>
        <v>-4.2389272390324493</v>
      </c>
      <c r="CQ72" s="11">
        <f>'Физ. лица в абс.вел.'!DD78*100/'Физ. лица в абс.вел.'!CR78-100</f>
        <v>-3.4657526458142058</v>
      </c>
      <c r="CR72" s="11">
        <f>'Физ. лица в абс.вел.'!DE78*100/'Физ. лица в абс.вел.'!CS78-100</f>
        <v>-1.0760008634574802</v>
      </c>
      <c r="CS72" s="11">
        <f>'Физ. лица в абс.вел.'!DF78*100/'Физ. лица в абс.вел.'!CT78-100</f>
        <v>0.9202221342074921</v>
      </c>
    </row>
    <row r="73" spans="1:97" x14ac:dyDescent="0.25">
      <c r="A73" s="8" t="s">
        <v>72</v>
      </c>
      <c r="B73" s="11">
        <f>'Физ. лица в абс.вел.'!O79*100/'Физ. лица в абс.вел.'!C79-100</f>
        <v>11.170860073493827</v>
      </c>
      <c r="C73" s="11">
        <f>'Физ. лица в абс.вел.'!P79*100/'Физ. лица в абс.вел.'!D79-100</f>
        <v>12.266429352616512</v>
      </c>
      <c r="D73" s="11">
        <f>'Физ. лица в абс.вел.'!Q79*100/'Физ. лица в абс.вел.'!E79-100</f>
        <v>13.516857607315146</v>
      </c>
      <c r="E73" s="11">
        <f>'Физ. лица в абс.вел.'!R79*100/'Физ. лица в абс.вел.'!F79-100</f>
        <v>14.282052082215472</v>
      </c>
      <c r="F73" s="11">
        <f>'Физ. лица в абс.вел.'!S79*100/'Физ. лица в абс.вел.'!G79-100</f>
        <v>16.126094267958507</v>
      </c>
      <c r="G73" s="11">
        <f>'Физ. лица в абс.вел.'!T79*100/'Физ. лица в абс.вел.'!H79-100</f>
        <v>17.466108081724514</v>
      </c>
      <c r="H73" s="11">
        <f>'Физ. лица в абс.вел.'!U79*100/'Физ. лица в абс.вел.'!I79-100</f>
        <v>18.727622004854155</v>
      </c>
      <c r="I73" s="11">
        <f>'Физ. лица в абс.вел.'!V79*100/'Физ. лица в абс.вел.'!J79-100</f>
        <v>19.822427230919629</v>
      </c>
      <c r="J73" s="11">
        <f>'Физ. лица в абс.вел.'!W79*100/'Физ. лица в абс.вел.'!K79-100</f>
        <v>20.55126509678027</v>
      </c>
      <c r="K73" s="11">
        <f>'Физ. лица в абс.вел.'!X79*100/'Физ. лица в абс.вел.'!L79-100</f>
        <v>21.252995765912928</v>
      </c>
      <c r="L73" s="11">
        <f>'Физ. лица в абс.вел.'!Y79*100/'Физ. лица в абс.вел.'!M79-100</f>
        <v>21.935612358174112</v>
      </c>
      <c r="M73" s="11">
        <f>'Физ. лица в абс.вел.'!Z79*100/'Физ. лица в абс.вел.'!N79-100</f>
        <v>20.532149643101462</v>
      </c>
      <c r="N73" s="11">
        <f>'Физ. лица в абс.вел.'!AA79*100/'Физ. лица в абс.вел.'!O79-100</f>
        <v>20.264165399641215</v>
      </c>
      <c r="O73" s="11">
        <f>'Физ. лица в абс.вел.'!AB79*100/'Физ. лица в абс.вел.'!P79-100</f>
        <v>20.283662165279239</v>
      </c>
      <c r="P73" s="11">
        <f>'Физ. лица в абс.вел.'!AC79*100/'Физ. лица в абс.вел.'!Q79-100</f>
        <v>20.381350155059138</v>
      </c>
      <c r="Q73" s="11">
        <f>'Физ. лица в абс.вел.'!AD79*100/'Физ. лица в абс.вел.'!R79-100</f>
        <v>20.814333440612543</v>
      </c>
      <c r="R73" s="11">
        <f>'Физ. лица в абс.вел.'!AE79*100/'Физ. лица в абс.вел.'!S79-100</f>
        <v>20.345874964778957</v>
      </c>
      <c r="S73" s="11">
        <f>'Физ. лица в абс.вел.'!AF79*100/'Физ. лица в абс.вел.'!T79-100</f>
        <v>19.757099945949435</v>
      </c>
      <c r="T73" s="11">
        <f>'Физ. лица в абс.вел.'!AG79*100/'Физ. лица в абс.вел.'!U79-100</f>
        <v>18.683665116246345</v>
      </c>
      <c r="U73" s="11">
        <f>'Физ. лица в абс.вел.'!AH79*100/'Физ. лица в абс.вел.'!V79-100</f>
        <v>18.056181529237037</v>
      </c>
      <c r="V73" s="11">
        <f>'Физ. лица в абс.вел.'!AI79*100/'Физ. лица в абс.вел.'!W79-100</f>
        <v>18.020172513584555</v>
      </c>
      <c r="W73" s="11">
        <f>'Физ. лица в абс.вел.'!AJ79*100/'Физ. лица в абс.вел.'!X79-100</f>
        <v>17.102308361885704</v>
      </c>
      <c r="X73" s="11">
        <f>'Физ. лица в абс.вел.'!AK79*100/'Физ. лица в абс.вел.'!Y79-100</f>
        <v>16.070067569124802</v>
      </c>
      <c r="Y73" s="11">
        <f>'Физ. лица в абс.вел.'!AL79*100/'Физ. лица в абс.вел.'!Z79-100</f>
        <v>17.208091081470556</v>
      </c>
      <c r="Z73" s="11">
        <f>'Физ. лица в абс.вел.'!AM79*100/'Физ. лица в абс.вел.'!AA79-100</f>
        <v>16.947489492992602</v>
      </c>
      <c r="AA73" s="11">
        <f>'Физ. лица в абс.вел.'!AN79*100/'Физ. лица в абс.вел.'!AB79-100</f>
        <v>17.008257589259188</v>
      </c>
      <c r="AB73" s="11">
        <f>'Физ. лица в абс.вел.'!AO79*100/'Физ. лица в абс.вел.'!AC79-100</f>
        <v>17.144723495329188</v>
      </c>
      <c r="AC73" s="11">
        <f>'Физ. лица в абс.вел.'!AP79*100/'Физ. лица в абс.вел.'!AD79-100</f>
        <v>15.110379530561431</v>
      </c>
      <c r="AD73" s="11">
        <f>'Физ. лица в абс.вел.'!AQ79*100/'Физ. лица в абс.вел.'!AE79-100</f>
        <v>14.064629859281965</v>
      </c>
      <c r="AE73" s="11">
        <f>'Физ. лица в абс.вел.'!AR79*100/'Физ. лица в абс.вел.'!AF79-100</f>
        <v>13.913469750799749</v>
      </c>
      <c r="AF73" s="11">
        <f>'Физ. лица в абс.вел.'!AS79*100/'Физ. лица в абс.вел.'!AG79-100</f>
        <v>14.306449923434911</v>
      </c>
      <c r="AG73" s="11">
        <f>'Физ. лица в абс.вел.'!AT79*100/'Физ. лица в абс.вел.'!AH79-100</f>
        <v>14.490364057125802</v>
      </c>
      <c r="AH73" s="11">
        <f>'Физ. лица в абс.вел.'!AU79*100/'Физ. лица в абс.вел.'!AI79-100</f>
        <v>14.553204591596185</v>
      </c>
      <c r="AI73" s="11">
        <f>'Физ. лица в абс.вел.'!AV79*100/'Физ. лица в абс.вел.'!AJ79-100</f>
        <v>16.377190249047203</v>
      </c>
      <c r="AJ73" s="11">
        <f>'Физ. лица в абс.вел.'!AW79*100/'Физ. лица в абс.вел.'!AK79-100</f>
        <v>15.177216150576811</v>
      </c>
      <c r="AK73" s="11">
        <f>'Физ. лица в абс.вел.'!AX79*100/'Физ. лица в абс.вел.'!AL79-100</f>
        <v>15.017277675929876</v>
      </c>
      <c r="AL73" s="11">
        <f>'Физ. лица в абс.вел.'!AY79*100/'Физ. лица в абс.вел.'!AM79-100</f>
        <v>15.060664960683141</v>
      </c>
      <c r="AM73" s="11">
        <f>'Физ. лица в абс.вел.'!AZ79*100/'Физ. лица в абс.вел.'!AN79-100</f>
        <v>15.565689387785241</v>
      </c>
      <c r="AN73" s="11">
        <f>'Физ. лица в абс.вел.'!BA79*100/'Физ. лица в абс.вел.'!AO79-100</f>
        <v>15.96971620273824</v>
      </c>
      <c r="AO73" s="11">
        <f>'Физ. лица в абс.вел.'!BB79*100/'Физ. лица в абс.вел.'!AP79-100</f>
        <v>18.243567349376875</v>
      </c>
      <c r="AP73" s="11">
        <f>'Физ. лица в абс.вел.'!BC79*100/'Физ. лица в абс.вел.'!AQ79-100</f>
        <v>19.964238862831778</v>
      </c>
      <c r="AQ73" s="11">
        <f>'Физ. лица в абс.вел.'!BD79*100/'Физ. лица в абс.вел.'!AR79-100</f>
        <v>21.584355202214695</v>
      </c>
      <c r="AR73" s="11">
        <f>'Физ. лица в абс.вел.'!BE79*100/'Физ. лица в абс.вел.'!AS79-100</f>
        <v>21.890341020661964</v>
      </c>
      <c r="AS73" s="11">
        <f>'Физ. лица в абс.вел.'!BF79*100/'Физ. лица в абс.вел.'!AT79-100</f>
        <v>22.071040306314316</v>
      </c>
      <c r="AT73" s="11">
        <f>'Физ. лица в абс.вел.'!BG79*100/'Физ. лица в абс.вел.'!AU79-100</f>
        <v>22.104675189409846</v>
      </c>
      <c r="AU73" s="11">
        <f>'Физ. лица в абс.вел.'!BH79*100/'Физ. лица в абс.вел.'!AV79-100</f>
        <v>21.427600439946119</v>
      </c>
      <c r="AV73" s="11">
        <f>'Физ. лица в абс.вел.'!BI79*100/'Физ. лица в абс.вел.'!AW79-100</f>
        <v>21.39268240449401</v>
      </c>
      <c r="AW73" s="11">
        <f>'Физ. лица в абс.вел.'!BJ79*100/'Физ. лица в абс.вел.'!AX79-100</f>
        <v>21.924503689209573</v>
      </c>
      <c r="AX73" s="11">
        <f>'Физ. лица в абс.вел.'!BK79*100/'Физ. лица в абс.вел.'!AY79-100</f>
        <v>22.315576260887184</v>
      </c>
      <c r="AY73" s="11">
        <f>'Физ. лица в абс.вел.'!BL79*100/'Физ. лица в абс.вел.'!AZ79-100</f>
        <v>22.432702292515373</v>
      </c>
      <c r="AZ73" s="11">
        <f>'Физ. лица в абс.вел.'!BM79*100/'Физ. лица в абс.вел.'!BA79-100</f>
        <v>20.048786971376742</v>
      </c>
      <c r="BA73" s="11">
        <f>'Физ. лица в абс.вел.'!BN79*100/'Физ. лица в абс.вел.'!BB79-100</f>
        <v>16.508800330658218</v>
      </c>
      <c r="BB73" s="11">
        <f>'Физ. лица в абс.вел.'!BO79*100/'Физ. лица в абс.вел.'!BC79-100</f>
        <v>13.633878348924824</v>
      </c>
      <c r="BC73" s="11">
        <f>'Физ. лица в абс.вел.'!BP79*100/'Физ. лица в абс.вел.'!BD79-100</f>
        <v>11.007969174183373</v>
      </c>
      <c r="BD73" s="11">
        <f>'Физ. лица в абс.вел.'!BQ79*100/'Физ. лица в абс.вел.'!BE79-100</f>
        <v>9.8299502380696708</v>
      </c>
      <c r="BE73" s="11">
        <f>'Физ. лица в абс.вел.'!BR79*100/'Физ. лица в абс.вел.'!BF79-100</f>
        <v>8.4013638782311659</v>
      </c>
      <c r="BF73" s="11">
        <f>'Физ. лица в абс.вел.'!BS79*100/'Физ. лица в абс.вел.'!BG79-100</f>
        <v>8.0287953883353254</v>
      </c>
      <c r="BG73" s="11">
        <f>'Физ. лица в абс.вел.'!BT79*100/'Физ. лица в абс.вел.'!BH79-100</f>
        <v>7.702511076282164</v>
      </c>
      <c r="BH73" s="11">
        <f>'Физ. лица в абс.вел.'!BU79*100/'Физ. лица в абс.вел.'!BI79-100</f>
        <v>8.8490140997977988</v>
      </c>
      <c r="BI73" s="11">
        <f>'Физ. лица в абс.вел.'!BV79*100/'Физ. лица в абс.вел.'!BJ79-100</f>
        <v>8.7638293106157619</v>
      </c>
      <c r="BJ73" s="11">
        <f>'Физ. лица в абс.вел.'!BW79*100/'Физ. лица в абс.вел.'!BK79-100</f>
        <v>8.4100604101531502</v>
      </c>
      <c r="BK73" s="11">
        <f>'Физ. лица в абс.вел.'!BX79*100/'Физ. лица в абс.вел.'!BL79-100</f>
        <v>7.815441025356634</v>
      </c>
      <c r="BL73" s="11">
        <f>'Физ. лица в абс.вел.'!BY79*100/'Физ. лица в абс.вел.'!BM79-100</f>
        <v>9.684719888502471</v>
      </c>
      <c r="BM73" s="11">
        <f>'Физ. лица в абс.вел.'!BZ79*100/'Физ. лица в абс.вел.'!BN79-100</f>
        <v>12.652660346741825</v>
      </c>
      <c r="BN73" s="11">
        <f>'Физ. лица в абс.вел.'!CA79*100/'Физ. лица в абс.вел.'!BO79-100</f>
        <v>15.30524137203723</v>
      </c>
      <c r="BO73" s="11">
        <f>'Физ. лица в абс.вел.'!CB79*100/'Физ. лица в абс.вел.'!BP79-100</f>
        <v>17.666916482591773</v>
      </c>
      <c r="BP73" s="11">
        <f>'Физ. лица в абс.вел.'!CC79*100/'Физ. лица в абс.вел.'!BQ79-100</f>
        <v>18.892525131361069</v>
      </c>
      <c r="BQ73" s="11">
        <f>'Физ. лица в абс.вел.'!CD79*100/'Физ. лица в абс.вел.'!BR79-100</f>
        <v>21.871114627569398</v>
      </c>
      <c r="BR73" s="11">
        <f>'Физ. лица в абс.вел.'!CE79*100/'Физ. лица в абс.вел.'!BS79-100</f>
        <v>22.175596337285569</v>
      </c>
      <c r="BS73" s="11">
        <f>'Физ. лица в абс.вел.'!CF79*100/'Физ. лица в абс.вел.'!BT79-100</f>
        <v>24.750298444936519</v>
      </c>
      <c r="BT73" s="11">
        <f>'Физ. лица в абс.вел.'!CG79*100/'Физ. лица в абс.вел.'!BU79-100</f>
        <v>24.648811397616868</v>
      </c>
      <c r="BU73" s="11">
        <f>'Физ. лица в абс.вел.'!CH79*100/'Физ. лица в абс.вел.'!BV79-100</f>
        <v>22.736816218625592</v>
      </c>
      <c r="BV73" s="11">
        <f>'Физ. лица в абс.вел.'!CI79*100/'Физ. лица в абс.вел.'!BW79-100</f>
        <v>22.87087303599742</v>
      </c>
      <c r="BW73" s="11">
        <f>'Физ. лица в абс.вел.'!CJ79*100/'Физ. лица в абс.вел.'!BX79-100</f>
        <v>22.52794965280404</v>
      </c>
      <c r="BX73" s="11">
        <f>'Физ. лица в абс.вел.'!CK79*100/'Физ. лица в абс.вел.'!BY79-100</f>
        <v>22.230897803956267</v>
      </c>
      <c r="BY73" s="11">
        <f>'Физ. лица в абс.вел.'!CL79*100/'Физ. лица в абс.вел.'!BZ79-100</f>
        <v>21.576717509396332</v>
      </c>
      <c r="BZ73" s="11">
        <f>'Физ. лица в абс.вел.'!CM79*100/'Физ. лица в абс.вел.'!CA79-100</f>
        <v>20.773537826582782</v>
      </c>
      <c r="CA73" s="11">
        <f>'Физ. лица в абс.вел.'!CN79*100/'Физ. лица в абс.вел.'!CB79-100</f>
        <v>20.379304468797756</v>
      </c>
      <c r="CB73" s="11">
        <f>'Физ. лица в абс.вел.'!CO79*100/'Физ. лица в абс.вел.'!CC79-100</f>
        <v>18.076589864783358</v>
      </c>
      <c r="CC73" s="11">
        <f>'Физ. лица в абс.вел.'!CP79*100/'Физ. лица в абс.вел.'!CD79-100</f>
        <v>15.00185489427102</v>
      </c>
      <c r="CD73" s="11">
        <f>'Физ. лица в абс.вел.'!CQ79*100/'Физ. лица в абс.вел.'!CE79-100</f>
        <v>13.320946280496386</v>
      </c>
      <c r="CE73" s="11">
        <f>'Физ. лица в абс.вел.'!CR79*100/'Физ. лица в абс.вел.'!CF79-100</f>
        <v>9.8642616195689499</v>
      </c>
      <c r="CF73" s="11">
        <f>'Физ. лица в абс.вел.'!CS79*100/'Физ. лица в абс.вел.'!CG79-100</f>
        <v>4.6246518071023814</v>
      </c>
      <c r="CG73" s="11">
        <f>'Физ. лица в абс.вел.'!CT79*100/'Физ. лица в абс.вел.'!CH79-100</f>
        <v>2.900801214218987</v>
      </c>
      <c r="CH73" s="11">
        <f>'Физ. лица в абс.вел.'!CU79*100/'Физ. лица в абс.вел.'!CI79-100</f>
        <v>8.7023113338915437E-3</v>
      </c>
      <c r="CI73" s="11">
        <f>'Физ. лица в абс.вел.'!CV79*100/'Физ. лица в абс.вел.'!CJ79-100</f>
        <v>-1.239378606828808</v>
      </c>
      <c r="CJ73" s="11">
        <f>'Физ. лица в абс.вел.'!CW79*100/'Физ. лица в абс.вел.'!CK79-100</f>
        <v>-3.1274136900858309</v>
      </c>
      <c r="CK73" s="11">
        <f>'Физ. лица в абс.вел.'!CX79*100/'Физ. лица в абс.вел.'!CL79-100</f>
        <v>-4.4396104098563143</v>
      </c>
      <c r="CL73" s="11">
        <f>'Физ. лица в абс.вел.'!CY79*100/'Физ. лица в абс.вел.'!CM79-100</f>
        <v>-5.4660469431126018</v>
      </c>
      <c r="CM73" s="11">
        <f>'Физ. лица в абс.вел.'!CZ79*100/'Физ. лица в абс.вел.'!CN79-100</f>
        <v>-7.7157636050988287</v>
      </c>
      <c r="CN73" s="11">
        <f>'Физ. лица в абс.вел.'!DA79*100/'Физ. лица в абс.вел.'!CO79-100</f>
        <v>-7.7948463135213473</v>
      </c>
      <c r="CO73" s="11">
        <f>'Физ. лица в абс.вел.'!DB79*100/'Физ. лица в абс.вел.'!CP79-100</f>
        <v>-7.6660045991419281</v>
      </c>
      <c r="CP73" s="11">
        <f>'Физ. лица в абс.вел.'!DC79*100/'Физ. лица в абс.вел.'!CQ79-100</f>
        <v>-7.6295098780961723</v>
      </c>
      <c r="CQ73" s="11">
        <f>'Физ. лица в абс.вел.'!DD79*100/'Физ. лица в абс.вел.'!CR79-100</f>
        <v>-7.2172530129342505</v>
      </c>
      <c r="CR73" s="11">
        <f>'Физ. лица в абс.вел.'!DE79*100/'Физ. лица в абс.вел.'!CS79-100</f>
        <v>-3.3679319912909875</v>
      </c>
      <c r="CS73" s="11">
        <f>'Физ. лица в абс.вел.'!DF79*100/'Физ. лица в абс.вел.'!CT79-100</f>
        <v>-1.5090628962811365</v>
      </c>
    </row>
    <row r="74" spans="1:97" x14ac:dyDescent="0.25">
      <c r="A74" s="8" t="s">
        <v>73</v>
      </c>
      <c r="B74" s="11">
        <f>'Физ. лица в абс.вел.'!O80*100/'Физ. лица в абс.вел.'!C80-100</f>
        <v>9.3263574560961189</v>
      </c>
      <c r="C74" s="11">
        <f>'Физ. лица в абс.вел.'!P80*100/'Физ. лица в абс.вел.'!D80-100</f>
        <v>9.7894855440754185</v>
      </c>
      <c r="D74" s="11">
        <f>'Физ. лица в абс.вел.'!Q80*100/'Физ. лица в абс.вел.'!E80-100</f>
        <v>10.761977409313104</v>
      </c>
      <c r="E74" s="11">
        <f>'Физ. лица в абс.вел.'!R80*100/'Физ. лица в абс.вел.'!F80-100</f>
        <v>11.308340505341491</v>
      </c>
      <c r="F74" s="11">
        <f>'Физ. лица в абс.вел.'!S80*100/'Физ. лица в абс.вел.'!G80-100</f>
        <v>12.995071252858438</v>
      </c>
      <c r="G74" s="11">
        <f>'Физ. лица в абс.вел.'!T80*100/'Физ. лица в абс.вел.'!H80-100</f>
        <v>13.881591868585502</v>
      </c>
      <c r="H74" s="11">
        <f>'Физ. лица в абс.вел.'!U80*100/'Физ. лица в абс.вел.'!I80-100</f>
        <v>14.984325542549954</v>
      </c>
      <c r="I74" s="11">
        <f>'Физ. лица в абс.вел.'!V80*100/'Физ. лица в абс.вел.'!J80-100</f>
        <v>15.77060254569723</v>
      </c>
      <c r="J74" s="11">
        <f>'Физ. лица в абс.вел.'!W80*100/'Физ. лица в абс.вел.'!K80-100</f>
        <v>16.344590187649644</v>
      </c>
      <c r="K74" s="11">
        <f>'Физ. лица в абс.вел.'!X80*100/'Физ. лица в абс.вел.'!L80-100</f>
        <v>17.317066899171081</v>
      </c>
      <c r="L74" s="11">
        <f>'Физ. лица в абс.вел.'!Y80*100/'Физ. лица в абс.вел.'!M80-100</f>
        <v>18.66534714240936</v>
      </c>
      <c r="M74" s="11">
        <f>'Физ. лица в абс.вел.'!Z80*100/'Физ. лица в абс.вел.'!N80-100</f>
        <v>17.708096994934095</v>
      </c>
      <c r="N74" s="11">
        <f>'Физ. лица в абс.вел.'!AA80*100/'Физ. лица в абс.вел.'!O80-100</f>
        <v>18.227162454563214</v>
      </c>
      <c r="O74" s="11">
        <f>'Физ. лица в абс.вел.'!AB80*100/'Физ. лица в абс.вел.'!P80-100</f>
        <v>18.475856247814576</v>
      </c>
      <c r="P74" s="11">
        <f>'Физ. лица в абс.вел.'!AC80*100/'Физ. лица в абс.вел.'!Q80-100</f>
        <v>18.455845238396051</v>
      </c>
      <c r="Q74" s="11">
        <f>'Физ. лица в абс.вел.'!AD80*100/'Физ. лица в абс.вел.'!R80-100</f>
        <v>18.825097759980807</v>
      </c>
      <c r="R74" s="11">
        <f>'Физ. лица в абс.вел.'!AE80*100/'Физ. лица в абс.вел.'!S80-100</f>
        <v>18.521777125073839</v>
      </c>
      <c r="S74" s="11">
        <f>'Физ. лица в абс.вел.'!AF80*100/'Физ. лица в абс.вел.'!T80-100</f>
        <v>17.91084946330794</v>
      </c>
      <c r="T74" s="11">
        <f>'Физ. лица в абс.вел.'!AG80*100/'Физ. лица в абс.вел.'!U80-100</f>
        <v>16.144699925566798</v>
      </c>
      <c r="U74" s="11">
        <f>'Физ. лица в абс.вел.'!AH80*100/'Физ. лица в абс.вел.'!V80-100</f>
        <v>15.832157901010959</v>
      </c>
      <c r="V74" s="11">
        <f>'Физ. лица в абс.вел.'!AI80*100/'Физ. лица в абс.вел.'!W80-100</f>
        <v>15.8881398118438</v>
      </c>
      <c r="W74" s="11">
        <f>'Физ. лица в абс.вел.'!AJ80*100/'Физ. лица в абс.вел.'!X80-100</f>
        <v>14.853724798943915</v>
      </c>
      <c r="X74" s="11">
        <f>'Физ. лица в абс.вел.'!AK80*100/'Физ. лица в абс.вел.'!Y80-100</f>
        <v>14.051895770332479</v>
      </c>
      <c r="Y74" s="11">
        <f>'Физ. лица в абс.вел.'!AL80*100/'Физ. лица в абс.вел.'!Z80-100</f>
        <v>14.724712300752685</v>
      </c>
      <c r="Z74" s="11">
        <f>'Физ. лица в абс.вел.'!AM80*100/'Физ. лица в абс.вел.'!AA80-100</f>
        <v>14.609544468546645</v>
      </c>
      <c r="AA74" s="11">
        <f>'Физ. лица в абс.вел.'!AN80*100/'Физ. лица в абс.вел.'!AB80-100</f>
        <v>14.931165702714964</v>
      </c>
      <c r="AB74" s="11">
        <f>'Физ. лица в абс.вел.'!AO80*100/'Физ. лица в абс.вел.'!AC80-100</f>
        <v>15.155664249751709</v>
      </c>
      <c r="AC74" s="11">
        <f>'Физ. лица в абс.вел.'!AP80*100/'Физ. лица в абс.вел.'!AD80-100</f>
        <v>12.71171608590592</v>
      </c>
      <c r="AD74" s="11">
        <f>'Физ. лица в абс.вел.'!AQ80*100/'Физ. лица в абс.вел.'!AE80-100</f>
        <v>11.199993324562556</v>
      </c>
      <c r="AE74" s="11">
        <f>'Физ. лица в абс.вел.'!AR80*100/'Физ. лица в абс.вел.'!AF80-100</f>
        <v>10.986296018114231</v>
      </c>
      <c r="AF74" s="11">
        <f>'Физ. лица в абс.вел.'!AS80*100/'Физ. лица в абс.вел.'!AG80-100</f>
        <v>12.104945074478294</v>
      </c>
      <c r="AG74" s="11">
        <f>'Физ. лица в абс.вел.'!AT80*100/'Физ. лица в абс.вел.'!AH80-100</f>
        <v>12.39952874115383</v>
      </c>
      <c r="AH74" s="11">
        <f>'Физ. лица в абс.вел.'!AU80*100/'Физ. лица в абс.вел.'!AI80-100</f>
        <v>12.809968617120958</v>
      </c>
      <c r="AI74" s="11">
        <f>'Физ. лица в абс.вел.'!AV80*100/'Физ. лица в абс.вел.'!AJ80-100</f>
        <v>14.478190528217837</v>
      </c>
      <c r="AJ74" s="11">
        <f>'Физ. лица в абс.вел.'!AW80*100/'Физ. лица в абс.вел.'!AK80-100</f>
        <v>13.060268373062968</v>
      </c>
      <c r="AK74" s="11">
        <f>'Физ. лица в абс.вел.'!AX80*100/'Физ. лица в абс.вел.'!AL80-100</f>
        <v>12.000174903417303</v>
      </c>
      <c r="AL74" s="11">
        <f>'Физ. лица в абс.вел.'!AY80*100/'Физ. лица в абс.вел.'!AM80-100</f>
        <v>12.069701953301845</v>
      </c>
      <c r="AM74" s="11">
        <f>'Физ. лица в абс.вел.'!AZ80*100/'Физ. лица в абс.вел.'!AN80-100</f>
        <v>12.373495744799342</v>
      </c>
      <c r="AN74" s="11">
        <f>'Физ. лица в абс.вел.'!BA80*100/'Физ. лица в абс.вел.'!AO80-100</f>
        <v>13.210129194844171</v>
      </c>
      <c r="AO74" s="11">
        <f>'Физ. лица в абс.вел.'!BB80*100/'Физ. лица в абс.вел.'!AP80-100</f>
        <v>16.431617991429547</v>
      </c>
      <c r="AP74" s="11">
        <f>'Физ. лица в абс.вел.'!BC80*100/'Физ. лица в абс.вел.'!AQ80-100</f>
        <v>19.044808076159228</v>
      </c>
      <c r="AQ74" s="11">
        <f>'Физ. лица в абс.вел.'!BD80*100/'Физ. лица в абс.вел.'!AR80-100</f>
        <v>21.061072922115102</v>
      </c>
      <c r="AR74" s="11">
        <f>'Физ. лица в абс.вел.'!BE80*100/'Физ. лица в абс.вел.'!AS80-100</f>
        <v>21.359850905737886</v>
      </c>
      <c r="AS74" s="11">
        <f>'Физ. лица в абс.вел.'!BF80*100/'Физ. лица в абс.вел.'!AT80-100</f>
        <v>21.231931464918276</v>
      </c>
      <c r="AT74" s="11">
        <f>'Физ. лица в абс.вел.'!BG80*100/'Физ. лица в абс.вел.'!AU80-100</f>
        <v>20.841034903907797</v>
      </c>
      <c r="AU74" s="11">
        <f>'Физ. лица в абс.вел.'!BH80*100/'Физ. лица в абс.вел.'!AV80-100</f>
        <v>19.825731053184612</v>
      </c>
      <c r="AV74" s="11">
        <f>'Физ. лица в абс.вел.'!BI80*100/'Физ. лица в абс.вел.'!AW80-100</f>
        <v>20.817455340633188</v>
      </c>
      <c r="AW74" s="11">
        <f>'Физ. лица в абс.вел.'!BJ80*100/'Физ. лица в абс.вел.'!AX80-100</f>
        <v>21.935003823709749</v>
      </c>
      <c r="AX74" s="11">
        <f>'Физ. лица в абс.вел.'!BK80*100/'Физ. лица в абс.вел.'!AY80-100</f>
        <v>22.205130896982666</v>
      </c>
      <c r="AY74" s="11">
        <f>'Физ. лица в абс.вел.'!BL80*100/'Физ. лица в абс.вел.'!AZ80-100</f>
        <v>22.39715088291544</v>
      </c>
      <c r="AZ74" s="11">
        <f>'Физ. лица в абс.вел.'!BM80*100/'Физ. лица в абс.вел.'!BA80-100</f>
        <v>19.940419179475668</v>
      </c>
      <c r="BA74" s="11">
        <f>'Физ. лица в абс.вел.'!BN80*100/'Физ. лица в абс.вел.'!BB80-100</f>
        <v>16.06239795907392</v>
      </c>
      <c r="BB74" s="11">
        <f>'Физ. лица в абс.вел.'!BO80*100/'Физ. лица в абс.вел.'!BC80-100</f>
        <v>13.003693789475008</v>
      </c>
      <c r="BC74" s="11">
        <f>'Физ. лица в абс.вел.'!BP80*100/'Физ. лица в абс.вел.'!BD80-100</f>
        <v>10.695915341835189</v>
      </c>
      <c r="BD74" s="11">
        <f>'Физ. лица в абс.вел.'!BQ80*100/'Физ. лица в абс.вел.'!BE80-100</f>
        <v>9.8903528607752662</v>
      </c>
      <c r="BE74" s="11">
        <f>'Физ. лица в абс.вел.'!BR80*100/'Физ. лица в абс.вел.'!BF80-100</f>
        <v>9.2883055701078945</v>
      </c>
      <c r="BF74" s="11">
        <f>'Физ. лица в абс.вел.'!BS80*100/'Физ. лица в абс.вел.'!BG80-100</f>
        <v>9.4881282225539536</v>
      </c>
      <c r="BG74" s="11">
        <f>'Физ. лица в абс.вел.'!BT80*100/'Физ. лица в абс.вел.'!BH80-100</f>
        <v>9.7115800679310951</v>
      </c>
      <c r="BH74" s="11">
        <f>'Физ. лица в абс.вел.'!BU80*100/'Физ. лица в абс.вел.'!BI80-100</f>
        <v>10.228906042054831</v>
      </c>
      <c r="BI74" s="11">
        <f>'Физ. лица в абс.вел.'!BV80*100/'Физ. лица в абс.вел.'!BJ80-100</f>
        <v>10.56925728169054</v>
      </c>
      <c r="BJ74" s="11">
        <f>'Физ. лица в абс.вел.'!BW80*100/'Физ. лица в абс.вел.'!BK80-100</f>
        <v>10.273500602280265</v>
      </c>
      <c r="BK74" s="11">
        <f>'Физ. лица в абс.вел.'!BX80*100/'Физ. лица в абс.вел.'!BL80-100</f>
        <v>9.7181579596358887</v>
      </c>
      <c r="BL74" s="11">
        <f>'Физ. лица в абс.вел.'!BY80*100/'Физ. лица в абс.вел.'!BM80-100</f>
        <v>11.574576355195262</v>
      </c>
      <c r="BM74" s="11">
        <f>'Физ. лица в абс.вел.'!BZ80*100/'Физ. лица в абс.вел.'!BN80-100</f>
        <v>14.673835484163916</v>
      </c>
      <c r="BN74" s="11">
        <f>'Физ. лица в абс.вел.'!CA80*100/'Физ. лица в абс.вел.'!BO80-100</f>
        <v>17.579389501750569</v>
      </c>
      <c r="BO74" s="11">
        <f>'Физ. лица в абс.вел.'!CB80*100/'Физ. лица в абс.вел.'!BP80-100</f>
        <v>19.816166881551766</v>
      </c>
      <c r="BP74" s="11">
        <f>'Физ. лица в абс.вел.'!CC80*100/'Физ. лица в абс.вел.'!BQ80-100</f>
        <v>20.839201770591359</v>
      </c>
      <c r="BQ74" s="11">
        <f>'Физ. лица в абс.вел.'!CD80*100/'Физ. лица в абс.вел.'!BR80-100</f>
        <v>23.039175933985334</v>
      </c>
      <c r="BR74" s="11">
        <f>'Физ. лица в абс.вел.'!CE80*100/'Физ. лица в абс.вел.'!BS80-100</f>
        <v>24.052974370491668</v>
      </c>
      <c r="BS74" s="11">
        <f>'Физ. лица в абс.вел.'!CF80*100/'Физ. лица в абс.вел.'!BT80-100</f>
        <v>24.72195414795722</v>
      </c>
      <c r="BT74" s="11">
        <f>'Физ. лица в абс.вел.'!CG80*100/'Физ. лица в абс.вел.'!BU80-100</f>
        <v>24.556126268149058</v>
      </c>
      <c r="BU74" s="11">
        <f>'Физ. лица в абс.вел.'!CH80*100/'Физ. лица в абс.вел.'!BV80-100</f>
        <v>22.519175639145388</v>
      </c>
      <c r="BV74" s="11">
        <f>'Физ. лица в абс.вел.'!CI80*100/'Физ. лица в абс.вел.'!BW80-100</f>
        <v>22.448499176935215</v>
      </c>
      <c r="BW74" s="11">
        <f>'Физ. лица в абс.вел.'!CJ80*100/'Физ. лица в абс.вел.'!BX80-100</f>
        <v>22.095317013275007</v>
      </c>
      <c r="BX74" s="11">
        <f>'Физ. лица в абс.вел.'!CK80*100/'Физ. лица в абс.вел.'!BY80-100</f>
        <v>21.276004133020066</v>
      </c>
      <c r="BY74" s="11">
        <f>'Физ. лица в абс.вел.'!CL80*100/'Физ. лица в абс.вел.'!BZ80-100</f>
        <v>20.401691844462803</v>
      </c>
      <c r="BZ74" s="11">
        <f>'Физ. лица в абс.вел.'!CM80*100/'Физ. лица в абс.вел.'!CA80-100</f>
        <v>19.195121835510591</v>
      </c>
      <c r="CA74" s="11">
        <f>'Физ. лица в абс.вел.'!CN80*100/'Физ. лица в абс.вел.'!CB80-100</f>
        <v>18.844725770967614</v>
      </c>
      <c r="CB74" s="11">
        <f>'Физ. лица в абс.вел.'!CO80*100/'Физ. лица в абс.вел.'!CC80-100</f>
        <v>16.400157423104872</v>
      </c>
      <c r="CC74" s="11">
        <f>'Физ. лица в абс.вел.'!CP80*100/'Физ. лица в абс.вел.'!CD80-100</f>
        <v>13.685183367923685</v>
      </c>
      <c r="CD74" s="11">
        <f>'Физ. лица в абс.вел.'!CQ80*100/'Физ. лица в абс.вел.'!CE80-100</f>
        <v>10.560145745663547</v>
      </c>
      <c r="CE74" s="11">
        <f>'Физ. лица в абс.вел.'!CR80*100/'Физ. лица в абс.вел.'!CF80-100</f>
        <v>6.950542761915159</v>
      </c>
      <c r="CF74" s="11">
        <f>'Физ. лица в абс.вел.'!CS80*100/'Физ. лица в абс.вел.'!CG80-100</f>
        <v>2.2783229061945178</v>
      </c>
      <c r="CG74" s="11">
        <f>'Физ. лица в абс.вел.'!CT80*100/'Физ. лица в абс.вел.'!CH80-100</f>
        <v>0.76465673169029458</v>
      </c>
      <c r="CH74" s="11">
        <f>'Физ. лица в абс.вел.'!CU80*100/'Физ. лица в абс.вел.'!CI80-100</f>
        <v>-1.0934554492281734</v>
      </c>
      <c r="CI74" s="11">
        <f>'Физ. лица в абс.вел.'!CV80*100/'Физ. лица в абс.вел.'!CJ80-100</f>
        <v>-2.329639048141118</v>
      </c>
      <c r="CJ74" s="11">
        <f>'Физ. лица в абс.вел.'!CW80*100/'Физ. лица в абс.вел.'!CK80-100</f>
        <v>-3.8247133025189157</v>
      </c>
      <c r="CK74" s="11">
        <f>'Физ. лица в абс.вел.'!CX80*100/'Физ. лица в абс.вел.'!CL80-100</f>
        <v>-4.8447913660373274</v>
      </c>
      <c r="CL74" s="11">
        <f>'Физ. лица в абс.вел.'!CY80*100/'Физ. лица в абс.вел.'!CM80-100</f>
        <v>-5.6940403553949324</v>
      </c>
      <c r="CM74" s="11">
        <f>'Физ. лица в абс.вел.'!CZ80*100/'Физ. лица в абс.вел.'!CN80-100</f>
        <v>-7.7709808037807875</v>
      </c>
      <c r="CN74" s="11">
        <f>'Физ. лица в абс.вел.'!DA80*100/'Физ. лица в абс.вел.'!CO80-100</f>
        <v>-8.1046989151948168</v>
      </c>
      <c r="CO74" s="11">
        <f>'Физ. лица в абс.вел.'!DB80*100/'Физ. лица в абс.вел.'!CP80-100</f>
        <v>-8.3980834564777354</v>
      </c>
      <c r="CP74" s="11">
        <f>'Физ. лица в абс.вел.'!DC80*100/'Физ. лица в абс.вел.'!CQ80-100</f>
        <v>-8.0273345582309901</v>
      </c>
      <c r="CQ74" s="11">
        <f>'Физ. лица в абс.вел.'!DD80*100/'Физ. лица в абс.вел.'!CR80-100</f>
        <v>-6.2014621535627583</v>
      </c>
      <c r="CR74" s="11">
        <f>'Физ. лица в абс.вел.'!DE80*100/'Физ. лица в абс.вел.'!CS80-100</f>
        <v>-2.9294333793207983</v>
      </c>
      <c r="CS74" s="11">
        <f>'Физ. лица в абс.вел.'!DF80*100/'Физ. лица в абс.вел.'!CT80-100</f>
        <v>-1.3605564194228066</v>
      </c>
    </row>
    <row r="75" spans="1:97" x14ac:dyDescent="0.25">
      <c r="A75" s="8" t="s">
        <v>74</v>
      </c>
      <c r="B75" s="11">
        <f>'Физ. лица в абс.вел.'!O81*100/'Физ. лица в абс.вел.'!C81-100</f>
        <v>8.6498549692075954</v>
      </c>
      <c r="C75" s="11">
        <f>'Физ. лица в абс.вел.'!P81*100/'Физ. лица в абс.вел.'!D81-100</f>
        <v>8.7847213955149499</v>
      </c>
      <c r="D75" s="11">
        <f>'Физ. лица в абс.вел.'!Q81*100/'Физ. лица в абс.вел.'!E81-100</f>
        <v>9.6814190424571223</v>
      </c>
      <c r="E75" s="11">
        <f>'Физ. лица в абс.вел.'!R81*100/'Физ. лица в абс.вел.'!F81-100</f>
        <v>10.191401755085877</v>
      </c>
      <c r="F75" s="11">
        <f>'Физ. лица в абс.вел.'!S81*100/'Физ. лица в абс.вел.'!G81-100</f>
        <v>12.386846220802539</v>
      </c>
      <c r="G75" s="11">
        <f>'Физ. лица в абс.вел.'!T81*100/'Физ. лица в абс.вел.'!H81-100</f>
        <v>13.539957211090098</v>
      </c>
      <c r="H75" s="11">
        <f>'Физ. лица в абс.вел.'!U81*100/'Физ. лица в абс.вел.'!I81-100</f>
        <v>14.438944671666377</v>
      </c>
      <c r="I75" s="11">
        <f>'Физ. лица в абс.вел.'!V81*100/'Физ. лица в абс.вел.'!J81-100</f>
        <v>15.319123740641587</v>
      </c>
      <c r="J75" s="11">
        <f>'Физ. лица в абс.вел.'!W81*100/'Физ. лица в абс.вел.'!K81-100</f>
        <v>16.235158767356765</v>
      </c>
      <c r="K75" s="11">
        <f>'Физ. лица в абс.вел.'!X81*100/'Физ. лица в абс.вел.'!L81-100</f>
        <v>16.539783492845231</v>
      </c>
      <c r="L75" s="11">
        <f>'Физ. лица в абс.вел.'!Y81*100/'Физ. лица в абс.вел.'!M81-100</f>
        <v>17.544222223408653</v>
      </c>
      <c r="M75" s="11">
        <f>'Физ. лица в абс.вел.'!Z81*100/'Физ. лица в абс.вел.'!N81-100</f>
        <v>16.912403758916625</v>
      </c>
      <c r="N75" s="11">
        <f>'Физ. лица в абс.вел.'!AA81*100/'Физ. лица в абс.вел.'!O81-100</f>
        <v>17.093479860145521</v>
      </c>
      <c r="O75" s="11">
        <f>'Физ. лица в абс.вел.'!AB81*100/'Физ. лица в абс.вел.'!P81-100</f>
        <v>17.587365805075748</v>
      </c>
      <c r="P75" s="11">
        <f>'Физ. лица в абс.вел.'!AC81*100/'Физ. лица в абс.вел.'!Q81-100</f>
        <v>17.553169002989236</v>
      </c>
      <c r="Q75" s="11">
        <f>'Физ. лица в абс.вел.'!AD81*100/'Физ. лица в абс.вел.'!R81-100</f>
        <v>18.205725602514065</v>
      </c>
      <c r="R75" s="11">
        <f>'Физ. лица в абс.вел.'!AE81*100/'Физ. лица в абс.вел.'!S81-100</f>
        <v>17.816217871424712</v>
      </c>
      <c r="S75" s="11">
        <f>'Физ. лица в абс.вел.'!AF81*100/'Физ. лица в абс.вел.'!T81-100</f>
        <v>17.192292069473126</v>
      </c>
      <c r="T75" s="11">
        <f>'Физ. лица в абс.вел.'!AG81*100/'Физ. лица в абс.вел.'!U81-100</f>
        <v>16.027784585580321</v>
      </c>
      <c r="U75" s="11">
        <f>'Физ. лица в абс.вел.'!AH81*100/'Физ. лица в абс.вел.'!V81-100</f>
        <v>15.562651727295361</v>
      </c>
      <c r="V75" s="11">
        <f>'Физ. лица в абс.вел.'!AI81*100/'Физ. лица в абс.вел.'!W81-100</f>
        <v>15.332569337775965</v>
      </c>
      <c r="W75" s="11">
        <f>'Физ. лица в абс.вел.'!AJ81*100/'Физ. лица в абс.вел.'!X81-100</f>
        <v>14.769995009070541</v>
      </c>
      <c r="X75" s="11">
        <f>'Физ. лица в абс.вел.'!AK81*100/'Физ. лица в абс.вел.'!Y81-100</f>
        <v>13.686677208930845</v>
      </c>
      <c r="Y75" s="11">
        <f>'Физ. лица в абс.вел.'!AL81*100/'Физ. лица в абс.вел.'!Z81-100</f>
        <v>14.116538320905278</v>
      </c>
      <c r="Z75" s="11">
        <f>'Физ. лица в абс.вел.'!AM81*100/'Физ. лица в абс.вел.'!AA81-100</f>
        <v>14.080616422568497</v>
      </c>
      <c r="AA75" s="11">
        <f>'Физ. лица в абс.вел.'!AN81*100/'Физ. лица в абс.вел.'!AB81-100</f>
        <v>14.322535144704943</v>
      </c>
      <c r="AB75" s="11">
        <f>'Физ. лица в абс.вел.'!AO81*100/'Физ. лица в абс.вел.'!AC81-100</f>
        <v>14.359633594145549</v>
      </c>
      <c r="AC75" s="11">
        <f>'Физ. лица в абс.вел.'!AP81*100/'Физ. лица в абс.вел.'!AD81-100</f>
        <v>12.00919627910919</v>
      </c>
      <c r="AD75" s="11">
        <f>'Физ. лица в абс.вел.'!AQ81*100/'Физ. лица в абс.вел.'!AE81-100</f>
        <v>10.546868196369545</v>
      </c>
      <c r="AE75" s="11">
        <f>'Физ. лица в абс.вел.'!AR81*100/'Физ. лица в абс.вел.'!AF81-100</f>
        <v>10.073007782905165</v>
      </c>
      <c r="AF75" s="11">
        <f>'Физ. лица в абс.вел.'!AS81*100/'Физ. лица в абс.вел.'!AG81-100</f>
        <v>10.508013718283308</v>
      </c>
      <c r="AG75" s="11">
        <f>'Физ. лица в абс.вел.'!AT81*100/'Физ. лица в абс.вел.'!AH81-100</f>
        <v>10.539327501073416</v>
      </c>
      <c r="AH75" s="11">
        <f>'Физ. лица в абс.вел.'!AU81*100/'Физ. лица в абс.вел.'!AI81-100</f>
        <v>10.692229150351423</v>
      </c>
      <c r="AI75" s="11">
        <f>'Физ. лица в абс.вел.'!AV81*100/'Физ. лица в абс.вел.'!AJ81-100</f>
        <v>11.597478252883221</v>
      </c>
      <c r="AJ75" s="11">
        <f>'Физ. лица в абс.вел.'!AW81*100/'Физ. лица в абс.вел.'!AK81-100</f>
        <v>11.045967752413375</v>
      </c>
      <c r="AK75" s="11">
        <f>'Физ. лица в абс.вел.'!AX81*100/'Физ. лица в абс.вел.'!AL81-100</f>
        <v>11.011649571602632</v>
      </c>
      <c r="AL75" s="11">
        <f>'Физ. лица в абс.вел.'!AY81*100/'Физ. лица в абс.вел.'!AM81-100</f>
        <v>11.128144603661269</v>
      </c>
      <c r="AM75" s="11">
        <f>'Физ. лица в абс.вел.'!AZ81*100/'Физ. лица в абс.вел.'!AN81-100</f>
        <v>11.693139359249543</v>
      </c>
      <c r="AN75" s="11">
        <f>'Физ. лица в абс.вел.'!BA81*100/'Физ. лица в абс.вел.'!AO81-100</f>
        <v>12.755001114673178</v>
      </c>
      <c r="AO75" s="11">
        <f>'Физ. лица в абс.вел.'!BB81*100/'Физ. лица в абс.вел.'!AP81-100</f>
        <v>15.867550754659277</v>
      </c>
      <c r="AP75" s="11">
        <f>'Физ. лица в абс.вел.'!BC81*100/'Физ. лица в абс.вел.'!AQ81-100</f>
        <v>18.826335757591039</v>
      </c>
      <c r="AQ75" s="11">
        <f>'Физ. лица в абс.вел.'!BD81*100/'Физ. лица в абс.вел.'!AR81-100</f>
        <v>20.885398742295777</v>
      </c>
      <c r="AR75" s="11">
        <f>'Физ. лица в абс.вел.'!BE81*100/'Физ. лица в абс.вел.'!AS81-100</f>
        <v>21.776452041667952</v>
      </c>
      <c r="AS75" s="11">
        <f>'Физ. лица в абс.вел.'!BF81*100/'Физ. лица в абс.вел.'!AT81-100</f>
        <v>22.369974296803633</v>
      </c>
      <c r="AT75" s="11">
        <f>'Физ. лица в абс.вел.'!BG81*100/'Физ. лица в абс.вел.'!AU81-100</f>
        <v>22.818659717184744</v>
      </c>
      <c r="AU75" s="11">
        <f>'Физ. лица в абс.вел.'!BH81*100/'Физ. лица в абс.вел.'!AV81-100</f>
        <v>22.898082151517372</v>
      </c>
      <c r="AV75" s="11">
        <f>'Физ. лица в абс.вел.'!BI81*100/'Физ. лица в абс.вел.'!AW81-100</f>
        <v>22.490968921389396</v>
      </c>
      <c r="AW75" s="11">
        <f>'Физ. лица в абс.вел.'!BJ81*100/'Физ. лица в абс.вел.'!AX81-100</f>
        <v>22.896334646778186</v>
      </c>
      <c r="AX75" s="11">
        <f>'Физ. лица в абс.вел.'!BK81*100/'Физ. лица в абс.вел.'!AY81-100</f>
        <v>23.122233060703834</v>
      </c>
      <c r="AY75" s="11">
        <f>'Физ. лица в абс.вел.'!BL81*100/'Физ. лица в абс.вел.'!AZ81-100</f>
        <v>23.067812678827153</v>
      </c>
      <c r="AZ75" s="11">
        <f>'Физ. лица в абс.вел.'!BM81*100/'Физ. лица в абс.вел.'!BA81-100</f>
        <v>20.268113984644984</v>
      </c>
      <c r="BA75" s="11">
        <f>'Физ. лица в абс.вел.'!BN81*100/'Физ. лица в абс.вел.'!BB81-100</f>
        <v>16.417362152336537</v>
      </c>
      <c r="BB75" s="11">
        <f>'Физ. лица в абс.вел.'!BO81*100/'Физ. лица в абс.вел.'!BC81-100</f>
        <v>13.051687514751009</v>
      </c>
      <c r="BC75" s="11">
        <f>'Физ. лица в абс.вел.'!BP81*100/'Физ. лица в абс.вел.'!BD81-100</f>
        <v>10.77859963870327</v>
      </c>
      <c r="BD75" s="11">
        <f>'Физ. лица в абс.вел.'!BQ81*100/'Физ. лица в абс.вел.'!BE81-100</f>
        <v>9.7142088389908565</v>
      </c>
      <c r="BE75" s="11">
        <f>'Физ. лица в абс.вел.'!BR81*100/'Физ. лица в абс.вел.'!BF81-100</f>
        <v>8.1793540931488593</v>
      </c>
      <c r="BF75" s="11">
        <f>'Физ. лица в абс.вел.'!BS81*100/'Физ. лица в абс.вел.'!BG81-100</f>
        <v>7.7977002107289479</v>
      </c>
      <c r="BG75" s="11">
        <f>'Физ. лица в абс.вел.'!BT81*100/'Физ. лица в абс.вел.'!BH81-100</f>
        <v>7.3967426398488527</v>
      </c>
      <c r="BH75" s="11">
        <f>'Физ. лица в абс.вел.'!BU81*100/'Физ. лица в абс.вел.'!BI81-100</f>
        <v>8.5009289197308249</v>
      </c>
      <c r="BI75" s="11">
        <f>'Физ. лица в абс.вел.'!BV81*100/'Физ. лица в абс.вел.'!BJ81-100</f>
        <v>8.8786713889788018</v>
      </c>
      <c r="BJ75" s="11">
        <f>'Физ. лица в абс.вел.'!BW81*100/'Физ. лица в абс.вел.'!BK81-100</f>
        <v>8.675147261855372</v>
      </c>
      <c r="BK75" s="11">
        <f>'Физ. лица в абс.вел.'!BX81*100/'Физ. лица в абс.вел.'!BL81-100</f>
        <v>8.3153662508790802</v>
      </c>
      <c r="BL75" s="11">
        <f>'Физ. лица в абс.вел.'!BY81*100/'Физ. лица в абс.вел.'!BM81-100</f>
        <v>10.267803391651455</v>
      </c>
      <c r="BM75" s="11">
        <f>'Физ. лица в абс.вел.'!BZ81*100/'Физ. лица в абс.вел.'!BN81-100</f>
        <v>13.313979444674288</v>
      </c>
      <c r="BN75" s="11">
        <f>'Физ. лица в абс.вел.'!CA81*100/'Физ. лица в абс.вел.'!BO81-100</f>
        <v>16.331777345124436</v>
      </c>
      <c r="BO75" s="11">
        <f>'Физ. лица в абс.вел.'!CB81*100/'Физ. лица в абс.вел.'!BP81-100</f>
        <v>18.577539582228468</v>
      </c>
      <c r="BP75" s="11">
        <f>'Физ. лица в абс.вел.'!CC81*100/'Физ. лица в абс.вел.'!BQ81-100</f>
        <v>19.275430385281879</v>
      </c>
      <c r="BQ75" s="11">
        <f>'Физ. лица в абс.вел.'!CD81*100/'Физ. лица в абс.вел.'!BR81-100</f>
        <v>21.966393874790825</v>
      </c>
      <c r="BR75" s="11">
        <f>'Физ. лица в абс.вел.'!CE81*100/'Физ. лица в абс.вел.'!BS81-100</f>
        <v>23.312386840461684</v>
      </c>
      <c r="BS75" s="11">
        <f>'Физ. лица в абс.вел.'!CF81*100/'Физ. лица в абс.вел.'!BT81-100</f>
        <v>24.299756378908739</v>
      </c>
      <c r="BT75" s="11">
        <f>'Физ. лица в абс.вел.'!CG81*100/'Физ. лица в абс.вел.'!BU81-100</f>
        <v>24.470854929406968</v>
      </c>
      <c r="BU75" s="11">
        <f>'Физ. лица в абс.вел.'!CH81*100/'Физ. лица в абс.вел.'!BV81-100</f>
        <v>21.903922815347528</v>
      </c>
      <c r="BV75" s="11">
        <f>'Физ. лица в абс.вел.'!CI81*100/'Физ. лица в абс.вел.'!BW81-100</f>
        <v>21.954744182334665</v>
      </c>
      <c r="BW75" s="11">
        <f>'Физ. лица в абс.вел.'!CJ81*100/'Физ. лица в абс.вел.'!BX81-100</f>
        <v>21.616472703895838</v>
      </c>
      <c r="BX75" s="11">
        <f>'Физ. лица в абс.вел.'!CK81*100/'Физ. лица в абс.вел.'!BY81-100</f>
        <v>21.184556169405894</v>
      </c>
      <c r="BY75" s="11">
        <f>'Физ. лица в абс.вел.'!CL81*100/'Физ. лица в абс.вел.'!BZ81-100</f>
        <v>20.405502690905791</v>
      </c>
      <c r="BZ75" s="11">
        <f>'Физ. лица в абс.вел.'!CM81*100/'Физ. лица в абс.вел.'!CA81-100</f>
        <v>19.406412950110294</v>
      </c>
      <c r="CA75" s="11">
        <f>'Физ. лица в абс.вел.'!CN81*100/'Физ. лица в абс.вел.'!CB81-100</f>
        <v>19.27431923097383</v>
      </c>
      <c r="CB75" s="11">
        <f>'Физ. лица в абс.вел.'!CO81*100/'Физ. лица в абс.вел.'!CC81-100</f>
        <v>17.515706740271909</v>
      </c>
      <c r="CC75" s="11">
        <f>'Физ. лица в абс.вел.'!CP81*100/'Физ. лица в абс.вел.'!CD81-100</f>
        <v>15.204659677401168</v>
      </c>
      <c r="CD75" s="11">
        <f>'Физ. лица в абс.вел.'!CQ81*100/'Физ. лица в абс.вел.'!CE81-100</f>
        <v>12.340557026461681</v>
      </c>
      <c r="CE75" s="11">
        <f>'Физ. лица в абс.вел.'!CR81*100/'Физ. лица в абс.вел.'!CF81-100</f>
        <v>10.133147490585444</v>
      </c>
      <c r="CF75" s="11">
        <f>'Физ. лица в абс.вел.'!CS81*100/'Физ. лица в абс.вел.'!CG81-100</f>
        <v>4.9484397544346024</v>
      </c>
      <c r="CG75" s="11">
        <f>'Физ. лица в абс.вел.'!CT81*100/'Физ. лица в абс.вел.'!CH81-100</f>
        <v>3.4025569911384679</v>
      </c>
      <c r="CH75" s="11">
        <f>'Физ. лица в абс.вел.'!CU81*100/'Физ. лица в абс.вел.'!CI81-100</f>
        <v>1.5825404124367708</v>
      </c>
      <c r="CI75" s="11">
        <f>'Физ. лица в абс.вел.'!CV81*100/'Физ. лица в абс.вел.'!CJ81-100</f>
        <v>0.22584027157029141</v>
      </c>
      <c r="CJ75" s="11">
        <f>'Физ. лица в абс.вел.'!CW81*100/'Физ. лица в абс.вел.'!CK81-100</f>
        <v>-1.4425176221071609</v>
      </c>
      <c r="CK75" s="11">
        <f>'Физ. лица в абс.вел.'!CX81*100/'Физ. лица в абс.вел.'!CL81-100</f>
        <v>-2.832090977774655</v>
      </c>
      <c r="CL75" s="11">
        <f>'Физ. лица в абс.вел.'!CY81*100/'Физ. лица в абс.вел.'!CM81-100</f>
        <v>-4.0533489142604253</v>
      </c>
      <c r="CM75" s="11">
        <f>'Физ. лица в абс.вел.'!CZ81*100/'Физ. лица в абс.вел.'!CN81-100</f>
        <v>-6.415660958938048</v>
      </c>
      <c r="CN75" s="11">
        <f>'Физ. лица в абс.вел.'!DA81*100/'Физ. лица в абс.вел.'!CO81-100</f>
        <v>-6.8491228765160628</v>
      </c>
      <c r="CO75" s="11">
        <f>'Физ. лица в абс.вел.'!DB81*100/'Физ. лица в абс.вел.'!CP81-100</f>
        <v>-7.2009018665439868</v>
      </c>
      <c r="CP75" s="11">
        <f>'Физ. лица в абс.вел.'!DC81*100/'Физ. лица в абс.вел.'!CQ81-100</f>
        <v>-7.2319924478552053</v>
      </c>
      <c r="CQ75" s="11">
        <f>'Физ. лица в абс.вел.'!DD81*100/'Физ. лица в абс.вел.'!CR81-100</f>
        <v>-6.8536403254063885</v>
      </c>
      <c r="CR75" s="11">
        <f>'Физ. лица в абс.вел.'!DE81*100/'Физ. лица в абс.вел.'!CS81-100</f>
        <v>-3.5808996222651217</v>
      </c>
      <c r="CS75" s="11">
        <f>'Физ. лица в абс.вел.'!DF81*100/'Физ. лица в абс.вел.'!CT81-100</f>
        <v>-1.4416356211738304</v>
      </c>
    </row>
    <row r="76" spans="1:97" ht="31.5" x14ac:dyDescent="0.25">
      <c r="A76" s="8" t="s">
        <v>75</v>
      </c>
      <c r="B76" s="11">
        <f>'Физ. лица в абс.вел.'!O82*100/'Физ. лица в абс.вел.'!C82-100</f>
        <v>8.9149175958259548</v>
      </c>
      <c r="C76" s="11">
        <f>'Физ. лица в абс.вел.'!P82*100/'Физ. лица в абс.вел.'!D82-100</f>
        <v>9.3122604814051897</v>
      </c>
      <c r="D76" s="11">
        <f>'Физ. лица в абс.вел.'!Q82*100/'Физ. лица в абс.вел.'!E82-100</f>
        <v>10.886447799382609</v>
      </c>
      <c r="E76" s="11">
        <f>'Физ. лица в абс.вел.'!R82*100/'Физ. лица в абс.вел.'!F82-100</f>
        <v>11.628948584248377</v>
      </c>
      <c r="F76" s="11">
        <f>'Физ. лица в абс.вел.'!S82*100/'Физ. лица в абс.вел.'!G82-100</f>
        <v>13.758468817208495</v>
      </c>
      <c r="G76" s="11">
        <f>'Физ. лица в абс.вел.'!T82*100/'Физ. лица в абс.вел.'!H82-100</f>
        <v>14.942811290182007</v>
      </c>
      <c r="H76" s="11">
        <f>'Физ. лица в абс.вел.'!U82*100/'Физ. лица в абс.вел.'!I82-100</f>
        <v>16.00329909297011</v>
      </c>
      <c r="I76" s="11">
        <f>'Физ. лица в абс.вел.'!V82*100/'Физ. лица в абс.вел.'!J82-100</f>
        <v>17.724324857068211</v>
      </c>
      <c r="J76" s="11">
        <f>'Физ. лица в абс.вел.'!W82*100/'Физ. лица в абс.вел.'!K82-100</f>
        <v>18.489779890416372</v>
      </c>
      <c r="K76" s="11">
        <f>'Физ. лица в абс.вел.'!X82*100/'Физ. лица в абс.вел.'!L82-100</f>
        <v>19.746620488911603</v>
      </c>
      <c r="L76" s="11">
        <f>'Физ. лица в абс.вел.'!Y82*100/'Физ. лица в абс.вел.'!M82-100</f>
        <v>20.785184356810419</v>
      </c>
      <c r="M76" s="11">
        <f>'Физ. лица в абс.вел.'!Z82*100/'Физ. лица в абс.вел.'!N82-100</f>
        <v>20.656461892892779</v>
      </c>
      <c r="N76" s="11">
        <f>'Физ. лица в абс.вел.'!AA82*100/'Физ. лица в абс.вел.'!O82-100</f>
        <v>21.356647745890328</v>
      </c>
      <c r="O76" s="11">
        <f>'Физ. лица в абс.вел.'!AB82*100/'Физ. лица в абс.вел.'!P82-100</f>
        <v>22.010174079346243</v>
      </c>
      <c r="P76" s="11">
        <f>'Физ. лица в абс.вел.'!AC82*100/'Физ. лица в абс.вел.'!Q82-100</f>
        <v>21.660323131492859</v>
      </c>
      <c r="Q76" s="11">
        <f>'Физ. лица в абс.вел.'!AD82*100/'Физ. лица в абс.вел.'!R82-100</f>
        <v>22.438826385059073</v>
      </c>
      <c r="R76" s="11">
        <f>'Физ. лица в абс.вел.'!AE82*100/'Физ. лица в абс.вел.'!S82-100</f>
        <v>22.153036575918776</v>
      </c>
      <c r="S76" s="11">
        <f>'Физ. лица в абс.вел.'!AF82*100/'Физ. лица в абс.вел.'!T82-100</f>
        <v>20.614653710898978</v>
      </c>
      <c r="T76" s="11">
        <f>'Физ. лица в абс.вел.'!AG82*100/'Физ. лица в абс.вел.'!U82-100</f>
        <v>19.865984707672041</v>
      </c>
      <c r="U76" s="11">
        <f>'Физ. лица в абс.вел.'!AH82*100/'Физ. лица в абс.вел.'!V82-100</f>
        <v>19.045018215727097</v>
      </c>
      <c r="V76" s="11">
        <f>'Физ. лица в абс.вел.'!AI82*100/'Физ. лица в абс.вел.'!W82-100</f>
        <v>18.768119907043967</v>
      </c>
      <c r="W76" s="11">
        <f>'Физ. лица в абс.вел.'!AJ82*100/'Физ. лица в абс.вел.'!X82-100</f>
        <v>17.70588369446665</v>
      </c>
      <c r="X76" s="11">
        <f>'Физ. лица в абс.вел.'!AK82*100/'Физ. лица в абс.вел.'!Y82-100</f>
        <v>16.140355909708518</v>
      </c>
      <c r="Y76" s="11">
        <f>'Физ. лица в абс.вел.'!AL82*100/'Физ. лица в абс.вел.'!Z82-100</f>
        <v>16.394972312028642</v>
      </c>
      <c r="Z76" s="11">
        <f>'Физ. лица в абс.вел.'!AM82*100/'Физ. лица в абс.вел.'!AA82-100</f>
        <v>16.147477223948556</v>
      </c>
      <c r="AA76" s="11">
        <f>'Физ. лица в абс.вел.'!AN82*100/'Физ. лица в абс.вел.'!AB82-100</f>
        <v>15.843602334846665</v>
      </c>
      <c r="AB76" s="11">
        <f>'Физ. лица в абс.вел.'!AO82*100/'Физ. лица в абс.вел.'!AC82-100</f>
        <v>15.541274510581275</v>
      </c>
      <c r="AC76" s="11">
        <f>'Физ. лица в абс.вел.'!AP82*100/'Физ. лица в абс.вел.'!AD82-100</f>
        <v>13.024281703485954</v>
      </c>
      <c r="AD76" s="11">
        <f>'Физ. лица в абс.вел.'!AQ82*100/'Физ. лица в абс.вел.'!AE82-100</f>
        <v>11.671619073842493</v>
      </c>
      <c r="AE76" s="11">
        <f>'Физ. лица в абс.вел.'!AR82*100/'Физ. лица в абс.вел.'!AF82-100</f>
        <v>12.317023519160443</v>
      </c>
      <c r="AF76" s="11">
        <f>'Физ. лица в абс.вел.'!AS82*100/'Физ. лица в абс.вел.'!AG82-100</f>
        <v>12.350019134519428</v>
      </c>
      <c r="AG76" s="11">
        <f>'Физ. лица в абс.вел.'!AT82*100/'Физ. лица в абс.вел.'!AH82-100</f>
        <v>12.503824842490218</v>
      </c>
      <c r="AH76" s="11">
        <f>'Физ. лица в абс.вел.'!AU82*100/'Физ. лица в абс.вел.'!AI82-100</f>
        <v>12.465100763613421</v>
      </c>
      <c r="AI76" s="11">
        <f>'Физ. лица в абс.вел.'!AV82*100/'Физ. лица в абс.вел.'!AJ82-100</f>
        <v>13.539006122698595</v>
      </c>
      <c r="AJ76" s="11">
        <f>'Физ. лица в абс.вел.'!AW82*100/'Физ. лица в абс.вел.'!AK82-100</f>
        <v>12.734878470485683</v>
      </c>
      <c r="AK76" s="11">
        <f>'Физ. лица в абс.вел.'!AX82*100/'Физ. лица в абс.вел.'!AL82-100</f>
        <v>12.026652290497282</v>
      </c>
      <c r="AL76" s="11">
        <f>'Физ. лица в абс.вел.'!AY82*100/'Физ. лица в абс.вел.'!AM82-100</f>
        <v>12.106580829756794</v>
      </c>
      <c r="AM76" s="11">
        <f>'Физ. лица в абс.вел.'!AZ82*100/'Физ. лица в абс.вел.'!AN82-100</f>
        <v>12.618189025938122</v>
      </c>
      <c r="AN76" s="11">
        <f>'Физ. лица в абс.вел.'!BA82*100/'Физ. лица в абс.вел.'!AO82-100</f>
        <v>13.365747206104885</v>
      </c>
      <c r="AO76" s="11">
        <f>'Физ. лица в абс.вел.'!BB82*100/'Физ. лица в абс.вел.'!AP82-100</f>
        <v>15.766219220158106</v>
      </c>
      <c r="AP76" s="11">
        <f>'Физ. лица в абс.вел.'!BC82*100/'Физ. лица в абс.вел.'!AQ82-100</f>
        <v>17.675482604988204</v>
      </c>
      <c r="AQ76" s="11">
        <f>'Физ. лица в абс.вел.'!BD82*100/'Физ. лица в абс.вел.'!AR82-100</f>
        <v>19.406322308309925</v>
      </c>
      <c r="AR76" s="11">
        <f>'Физ. лица в абс.вел.'!BE82*100/'Физ. лица в абс.вел.'!AS82-100</f>
        <v>19.787210595389567</v>
      </c>
      <c r="AS76" s="11">
        <f>'Физ. лица в абс.вел.'!BF82*100/'Физ. лица в абс.вел.'!AT82-100</f>
        <v>20.005570665530684</v>
      </c>
      <c r="AT76" s="11">
        <f>'Физ. лица в абс.вел.'!BG82*100/'Физ. лица в абс.вел.'!AU82-100</f>
        <v>20.136891789071868</v>
      </c>
      <c r="AU76" s="11">
        <f>'Физ. лица в абс.вел.'!BH82*100/'Физ. лица в абс.вел.'!AV82-100</f>
        <v>19.824598090096259</v>
      </c>
      <c r="AV76" s="11">
        <f>'Физ. лица в абс.вел.'!BI82*100/'Физ. лица в абс.вел.'!AW82-100</f>
        <v>20.232206628409187</v>
      </c>
      <c r="AW76" s="11">
        <f>'Физ. лица в абс.вел.'!BJ82*100/'Физ. лица в абс.вел.'!AX82-100</f>
        <v>21.058392438706022</v>
      </c>
      <c r="AX76" s="11">
        <f>'Физ. лица в абс.вел.'!BK82*100/'Физ. лица в абс.вел.'!AY82-100</f>
        <v>21.281813092121524</v>
      </c>
      <c r="AY76" s="11">
        <f>'Физ. лица в абс.вел.'!BL82*100/'Физ. лица в абс.вел.'!AZ82-100</f>
        <v>21.298111809297367</v>
      </c>
      <c r="AZ76" s="11">
        <f>'Физ. лица в абс.вел.'!BM82*100/'Физ. лица в абс.вел.'!BA82-100</f>
        <v>18.726845686336233</v>
      </c>
      <c r="BA76" s="11">
        <f>'Физ. лица в абс.вел.'!BN82*100/'Физ. лица в абс.вел.'!BB82-100</f>
        <v>15.242411291950091</v>
      </c>
      <c r="BB76" s="11">
        <f>'Физ. лица в абс.вел.'!BO82*100/'Физ. лица в абс.вел.'!BC82-100</f>
        <v>12.537286502940717</v>
      </c>
      <c r="BC76" s="11">
        <f>'Физ. лица в абс.вел.'!BP82*100/'Физ. лица в абс.вел.'!BD82-100</f>
        <v>9.9455257334165594</v>
      </c>
      <c r="BD76" s="11">
        <f>'Физ. лица в абс.вел.'!BQ82*100/'Физ. лица в абс.вел.'!BE82-100</f>
        <v>9.0305655916856296</v>
      </c>
      <c r="BE76" s="11">
        <f>'Физ. лица в абс.вел.'!BR82*100/'Физ. лица в абс.вел.'!BF82-100</f>
        <v>7.8802144060553587</v>
      </c>
      <c r="BF76" s="11">
        <f>'Физ. лица в абс.вел.'!BS82*100/'Физ. лица в абс.вел.'!BG82-100</f>
        <v>7.6045739619086987</v>
      </c>
      <c r="BG76" s="11">
        <f>'Физ. лица в абс.вел.'!BT82*100/'Физ. лица в абс.вел.'!BH82-100</f>
        <v>7.2387278284874128</v>
      </c>
      <c r="BH76" s="11">
        <f>'Физ. лица в абс.вел.'!BU82*100/'Физ. лица в абс.вел.'!BI82-100</f>
        <v>8.1764752391745503</v>
      </c>
      <c r="BI76" s="11">
        <f>'Физ. лица в абс.вел.'!BV82*100/'Физ. лица в абс.вел.'!BJ82-100</f>
        <v>8.0171582828206738</v>
      </c>
      <c r="BJ76" s="11">
        <f>'Физ. лица в абс.вел.'!BW82*100/'Физ. лица в абс.вел.'!BK82-100</f>
        <v>7.6206735592284929</v>
      </c>
      <c r="BK76" s="11">
        <f>'Физ. лица в абс.вел.'!BX82*100/'Физ. лица в абс.вел.'!BL82-100</f>
        <v>7.5928518697655534</v>
      </c>
      <c r="BL76" s="11">
        <f>'Физ. лица в абс.вел.'!BY82*100/'Физ. лица в абс.вел.'!BM82-100</f>
        <v>9.6024616074888343</v>
      </c>
      <c r="BM76" s="11">
        <f>'Физ. лица в абс.вел.'!BZ82*100/'Физ. лица в абс.вел.'!BN82-100</f>
        <v>12.920962022317397</v>
      </c>
      <c r="BN76" s="11">
        <f>'Физ. лица в абс.вел.'!CA82*100/'Физ. лица в абс.вел.'!BO82-100</f>
        <v>15.991818031362484</v>
      </c>
      <c r="BO76" s="11">
        <f>'Физ. лица в абс.вел.'!CB82*100/'Физ. лица в абс.вел.'!BP82-100</f>
        <v>18.403722188101597</v>
      </c>
      <c r="BP76" s="11">
        <f>'Физ. лица в абс.вел.'!CC82*100/'Физ. лица в абс.вел.'!BQ82-100</f>
        <v>19.377545723950831</v>
      </c>
      <c r="BQ76" s="11">
        <f>'Физ. лица в абс.вел.'!CD82*100/'Физ. лица в абс.вел.'!BR82-100</f>
        <v>21.678900475852998</v>
      </c>
      <c r="BR76" s="11">
        <f>'Физ. лица в абс.вел.'!CE82*100/'Физ. лица в абс.вел.'!BS82-100</f>
        <v>23.277169250414005</v>
      </c>
      <c r="BS76" s="11">
        <f>'Физ. лица в абс.вел.'!CF82*100/'Физ. лица в абс.вел.'!BT82-100</f>
        <v>24.546557386750308</v>
      </c>
      <c r="BT76" s="11">
        <f>'Физ. лица в абс.вел.'!CG82*100/'Физ. лица в абс.вел.'!BU82-100</f>
        <v>24.088935666359689</v>
      </c>
      <c r="BU76" s="11">
        <f>'Физ. лица в абс.вел.'!CH82*100/'Физ. лица в абс.вел.'!BV82-100</f>
        <v>21.392491533251231</v>
      </c>
      <c r="BV76" s="11">
        <f>'Физ. лица в абс.вел.'!CI82*100/'Физ. лица в абс.вел.'!BW82-100</f>
        <v>21.635422981900788</v>
      </c>
      <c r="BW76" s="11">
        <f>'Физ. лица в абс.вел.'!CJ82*100/'Физ. лица в абс.вел.'!BX82-100</f>
        <v>20.987703977456903</v>
      </c>
      <c r="BX76" s="11">
        <f>'Физ. лица в абс.вел.'!CK82*100/'Физ. лица в абс.вел.'!BY82-100</f>
        <v>21.647427145286102</v>
      </c>
      <c r="BY76" s="11">
        <f>'Физ. лица в абс.вел.'!CL82*100/'Физ. лица в абс.вел.'!BZ82-100</f>
        <v>20.768108009487321</v>
      </c>
      <c r="BZ76" s="11">
        <f>'Физ. лица в абс.вел.'!CM82*100/'Физ. лица в абс.вел.'!CA82-100</f>
        <v>19.886299033541789</v>
      </c>
      <c r="CA76" s="11">
        <f>'Физ. лица в абс.вел.'!CN82*100/'Физ. лица в абс.вел.'!CB82-100</f>
        <v>19.93261135363565</v>
      </c>
      <c r="CB76" s="11">
        <f>'Физ. лица в абс.вел.'!CO82*100/'Физ. лица в абс.вел.'!CC82-100</f>
        <v>17.931083228738743</v>
      </c>
      <c r="CC76" s="11">
        <f>'Физ. лица в абс.вел.'!CP82*100/'Физ. лица в абс.вел.'!CD82-100</f>
        <v>15.659758408583627</v>
      </c>
      <c r="CD76" s="11">
        <f>'Физ. лица в абс.вел.'!CQ82*100/'Физ. лица в абс.вел.'!CE82-100</f>
        <v>12.616376223442344</v>
      </c>
      <c r="CE76" s="11">
        <f>'Физ. лица в абс.вел.'!CR82*100/'Физ. лица в абс.вел.'!CF82-100</f>
        <v>10.20003325968689</v>
      </c>
      <c r="CF76" s="11">
        <f>'Физ. лица в абс.вел.'!CS82*100/'Физ. лица в абс.вел.'!CG82-100</f>
        <v>5.1948842396255515</v>
      </c>
      <c r="CG76" s="11">
        <f>'Физ. лица в абс.вел.'!CT82*100/'Физ. лица в абс.вел.'!CH82-100</f>
        <v>3.8998815095446275</v>
      </c>
      <c r="CH76" s="11">
        <f>'Физ. лица в абс.вел.'!CU82*100/'Физ. лица в абс.вел.'!CI82-100</f>
        <v>0.59929314142293322</v>
      </c>
      <c r="CI76" s="11">
        <f>'Физ. лица в абс.вел.'!CV82*100/'Физ. лица в абс.вел.'!CJ82-100</f>
        <v>-0.87726331392768486</v>
      </c>
      <c r="CJ76" s="11">
        <f>'Физ. лица в абс.вел.'!CW82*100/'Физ. лица в абс.вел.'!CK82-100</f>
        <v>-3.4357552581261928</v>
      </c>
      <c r="CK76" s="11">
        <f>'Физ. лица в абс.вел.'!CX82*100/'Физ. лица в абс.вел.'!CL82-100</f>
        <v>-4.7244421615578744</v>
      </c>
      <c r="CL76" s="11">
        <f>'Физ. лица в абс.вел.'!CY82*100/'Физ. лица в абс.вел.'!CM82-100</f>
        <v>-6.0396768722663552</v>
      </c>
      <c r="CM76" s="11">
        <f>'Физ. лица в абс.вел.'!CZ82*100/'Физ. лица в абс.вел.'!CN82-100</f>
        <v>-8.626755444421832</v>
      </c>
      <c r="CN76" s="11">
        <f>'Физ. лица в абс.вел.'!DA82*100/'Физ. лица в абс.вел.'!CO82-100</f>
        <v>-9.1444045485008161</v>
      </c>
      <c r="CO76" s="11">
        <f>'Физ. лица в абс.вел.'!DB82*100/'Физ. лица в абс.вел.'!CP82-100</f>
        <v>-9.3214150824625506</v>
      </c>
      <c r="CP76" s="11">
        <f>'Физ. лица в абс.вел.'!DC82*100/'Физ. лица в абс.вел.'!CQ82-100</f>
        <v>-9.2436204898817067</v>
      </c>
      <c r="CQ76" s="11">
        <f>'Физ. лица в абс.вел.'!DD82*100/'Физ. лица в абс.вел.'!CR82-100</f>
        <v>-8.8321314750340463</v>
      </c>
      <c r="CR76" s="11">
        <f>'Физ. лица в абс.вел.'!DE82*100/'Физ. лица в абс.вел.'!CS82-100</f>
        <v>-5.3459677073165324</v>
      </c>
      <c r="CS76" s="11">
        <f>'Физ. лица в абс.вел.'!DF82*100/'Физ. лица в абс.вел.'!CT82-100</f>
        <v>-3.3686523102272474</v>
      </c>
    </row>
    <row r="77" spans="1:97" x14ac:dyDescent="0.25">
      <c r="A77" s="8" t="s">
        <v>76</v>
      </c>
      <c r="B77" s="11">
        <f>'Физ. лица в абс.вел.'!O83*100/'Физ. лица в абс.вел.'!C83-100</f>
        <v>13.147214735268136</v>
      </c>
      <c r="C77" s="11">
        <f>'Физ. лица в абс.вел.'!P83*100/'Физ. лица в абс.вел.'!D83-100</f>
        <v>14.209667731766956</v>
      </c>
      <c r="D77" s="11">
        <f>'Физ. лица в абс.вел.'!Q83*100/'Физ. лица в абс.вел.'!E83-100</f>
        <v>14.932475202703074</v>
      </c>
      <c r="E77" s="11">
        <f>'Физ. лица в абс.вел.'!R83*100/'Физ. лица в абс.вел.'!F83-100</f>
        <v>15.632762206231504</v>
      </c>
      <c r="F77" s="11">
        <f>'Физ. лица в абс.вел.'!S83*100/'Физ. лица в абс.вел.'!G83-100</f>
        <v>17.405743082742575</v>
      </c>
      <c r="G77" s="11">
        <f>'Физ. лица в абс.вел.'!T83*100/'Физ. лица в абс.вел.'!H83-100</f>
        <v>18.499143908711474</v>
      </c>
      <c r="H77" s="11">
        <f>'Физ. лица в абс.вел.'!U83*100/'Физ. лица в абс.вел.'!I83-100</f>
        <v>19.334981709600527</v>
      </c>
      <c r="I77" s="11">
        <f>'Физ. лица в абс.вел.'!V83*100/'Физ. лица в абс.вел.'!J83-100</f>
        <v>20.340950441851504</v>
      </c>
      <c r="J77" s="11">
        <f>'Физ. лица в абс.вел.'!W83*100/'Физ. лица в абс.вел.'!K83-100</f>
        <v>21.077902904462903</v>
      </c>
      <c r="K77" s="11">
        <f>'Физ. лица в абс.вел.'!X83*100/'Физ. лица в абс.вел.'!L83-100</f>
        <v>22.022739663603858</v>
      </c>
      <c r="L77" s="11">
        <f>'Физ. лица в абс.вел.'!Y83*100/'Физ. лица в абс.вел.'!M83-100</f>
        <v>22.58947653645717</v>
      </c>
      <c r="M77" s="11">
        <f>'Физ. лица в абс.вел.'!Z83*100/'Физ. лица в абс.вел.'!N83-100</f>
        <v>21.922459989274302</v>
      </c>
      <c r="N77" s="11">
        <f>'Физ. лица в абс.вел.'!AA83*100/'Физ. лица в абс.вел.'!O83-100</f>
        <v>23.165718354193984</v>
      </c>
      <c r="O77" s="11">
        <f>'Физ. лица в абс.вел.'!AB83*100/'Физ. лица в абс.вел.'!P83-100</f>
        <v>23.396720902020604</v>
      </c>
      <c r="P77" s="11">
        <f>'Физ. лица в абс.вел.'!AC83*100/'Физ. лица в абс.вел.'!Q83-100</f>
        <v>23.277891087048275</v>
      </c>
      <c r="Q77" s="11">
        <f>'Физ. лица в абс.вел.'!AD83*100/'Физ. лица в абс.вел.'!R83-100</f>
        <v>23.574565352690186</v>
      </c>
      <c r="R77" s="11">
        <f>'Физ. лица в абс.вел.'!AE83*100/'Физ. лица в абс.вел.'!S83-100</f>
        <v>23.009563945378574</v>
      </c>
      <c r="S77" s="11">
        <f>'Физ. лица в абс.вел.'!AF83*100/'Физ. лица в абс.вел.'!T83-100</f>
        <v>22.054724473047699</v>
      </c>
      <c r="T77" s="11">
        <f>'Физ. лица в абс.вел.'!AG83*100/'Физ. лица в абс.вел.'!U83-100</f>
        <v>20.385540279791002</v>
      </c>
      <c r="U77" s="11">
        <f>'Физ. лица в абс.вел.'!AH83*100/'Физ. лица в абс.вел.'!V83-100</f>
        <v>19.550328928045275</v>
      </c>
      <c r="V77" s="11">
        <f>'Физ. лица в абс.вел.'!AI83*100/'Физ. лица в абс.вел.'!W83-100</f>
        <v>19.065122673556658</v>
      </c>
      <c r="W77" s="11">
        <f>'Физ. лица в абс.вел.'!AJ83*100/'Физ. лица в абс.вел.'!X83-100</f>
        <v>16.92834767736781</v>
      </c>
      <c r="X77" s="11">
        <f>'Физ. лица в абс.вел.'!AK83*100/'Физ. лица в абс.вел.'!Y83-100</f>
        <v>16.379591241016371</v>
      </c>
      <c r="Y77" s="11">
        <f>'Физ. лица в абс.вел.'!AL83*100/'Физ. лица в абс.вел.'!Z83-100</f>
        <v>16.726109086641614</v>
      </c>
      <c r="Z77" s="11">
        <f>'Физ. лица в абс.вел.'!AM83*100/'Физ. лица в абс.вел.'!AA83-100</f>
        <v>16.023107973891143</v>
      </c>
      <c r="AA77" s="11">
        <f>'Физ. лица в абс.вел.'!AN83*100/'Физ. лица в абс.вел.'!AB83-100</f>
        <v>15.979823803351096</v>
      </c>
      <c r="AB77" s="11">
        <f>'Физ. лица в абс.вел.'!AO83*100/'Физ. лица в абс.вел.'!AC83-100</f>
        <v>16.176444499636318</v>
      </c>
      <c r="AC77" s="11">
        <f>'Физ. лица в абс.вел.'!AP83*100/'Физ. лица в абс.вел.'!AD83-100</f>
        <v>14.117104469299676</v>
      </c>
      <c r="AD77" s="11">
        <f>'Физ. лица в абс.вел.'!AQ83*100/'Физ. лица в абс.вел.'!AE83-100</f>
        <v>13.100225910281338</v>
      </c>
      <c r="AE77" s="11">
        <f>'Физ. лица в абс.вел.'!AR83*100/'Физ. лица в абс.вел.'!AF83-100</f>
        <v>12.685803236804475</v>
      </c>
      <c r="AF77" s="11">
        <f>'Физ. лица в абс.вел.'!AS83*100/'Физ. лица в абс.вел.'!AG83-100</f>
        <v>13.59353104555511</v>
      </c>
      <c r="AG77" s="11">
        <f>'Физ. лица в абс.вел.'!AT83*100/'Физ. лица в абс.вел.'!AH83-100</f>
        <v>13.653093993165626</v>
      </c>
      <c r="AH77" s="11">
        <f>'Физ. лица в абс.вел.'!AU83*100/'Физ. лица в абс.вел.'!AI83-100</f>
        <v>13.91660568222018</v>
      </c>
      <c r="AI77" s="11">
        <f>'Физ. лица в абс.вел.'!AV83*100/'Физ. лица в абс.вел.'!AJ83-100</f>
        <v>16.701578483842553</v>
      </c>
      <c r="AJ77" s="11">
        <f>'Физ. лица в абс.вел.'!AW83*100/'Физ. лица в абс.вел.'!AK83-100</f>
        <v>14.790997644328343</v>
      </c>
      <c r="AK77" s="11">
        <f>'Физ. лица в абс.вел.'!AX83*100/'Физ. лица в абс.вел.'!AL83-100</f>
        <v>14.599014029494668</v>
      </c>
      <c r="AL77" s="11">
        <f>'Физ. лица в абс.вел.'!AY83*100/'Физ. лица в абс.вел.'!AM83-100</f>
        <v>14.655057318104355</v>
      </c>
      <c r="AM77" s="11">
        <f>'Физ. лица в абс.вел.'!AZ83*100/'Физ. лица в абс.вел.'!AN83-100</f>
        <v>15.16484312543497</v>
      </c>
      <c r="AN77" s="11">
        <f>'Физ. лица в абс.вел.'!BA83*100/'Физ. лица в абс.вел.'!AO83-100</f>
        <v>16.024177642043654</v>
      </c>
      <c r="AO77" s="11">
        <f>'Физ. лица в абс.вел.'!BB83*100/'Физ. лица в абс.вел.'!AP83-100</f>
        <v>18.731333609542958</v>
      </c>
      <c r="AP77" s="11">
        <f>'Физ. лица в абс.вел.'!BC83*100/'Физ. лица в абс.вел.'!AQ83-100</f>
        <v>20.584937678026705</v>
      </c>
      <c r="AQ77" s="11">
        <f>'Физ. лица в абс.вел.'!BD83*100/'Физ. лица в абс.вел.'!AR83-100</f>
        <v>22.590179031717199</v>
      </c>
      <c r="AR77" s="11">
        <f>'Физ. лица в абс.вел.'!BE83*100/'Физ. лица в абс.вел.'!AS83-100</f>
        <v>22.911039266429142</v>
      </c>
      <c r="AS77" s="11">
        <f>'Физ. лица в абс.вел.'!BF83*100/'Физ. лица в абс.вел.'!AT83-100</f>
        <v>23.022474026632665</v>
      </c>
      <c r="AT77" s="11">
        <f>'Физ. лица в абс.вел.'!BG83*100/'Физ. лица в абс.вел.'!AU83-100</f>
        <v>23.083432895260856</v>
      </c>
      <c r="AU77" s="11">
        <f>'Физ. лица в абс.вел.'!BH83*100/'Физ. лица в абс.вел.'!AV83-100</f>
        <v>22.620966056592465</v>
      </c>
      <c r="AV77" s="11">
        <f>'Физ. лица в абс.вел.'!BI83*100/'Физ. лица в абс.вел.'!AW83-100</f>
        <v>23.864218696134245</v>
      </c>
      <c r="AW77" s="11">
        <f>'Физ. лица в абс.вел.'!BJ83*100/'Физ. лица в абс.вел.'!AX83-100</f>
        <v>24.401359635588179</v>
      </c>
      <c r="AX77" s="11">
        <f>'Физ. лица в абс.вел.'!BK83*100/'Физ. лица в абс.вел.'!AY83-100</f>
        <v>24.732402984665683</v>
      </c>
      <c r="AY77" s="11">
        <f>'Физ. лица в абс.вел.'!BL83*100/'Физ. лица в абс.вел.'!AZ83-100</f>
        <v>25.123895276478549</v>
      </c>
      <c r="AZ77" s="11">
        <f>'Физ. лица в абс.вел.'!BM83*100/'Физ. лица в абс.вел.'!BA83-100</f>
        <v>22.700312357421126</v>
      </c>
      <c r="BA77" s="11">
        <f>'Физ. лица в абс.вел.'!BN83*100/'Физ. лица в абс.вел.'!BB83-100</f>
        <v>18.693509507315127</v>
      </c>
      <c r="BB77" s="11">
        <f>'Физ. лица в абс.вел.'!BO83*100/'Физ. лица в абс.вел.'!BC83-100</f>
        <v>15.731080611317495</v>
      </c>
      <c r="BC77" s="11">
        <f>'Физ. лица в абс.вел.'!BP83*100/'Физ. лица в абс.вел.'!BD83-100</f>
        <v>13.264116702016693</v>
      </c>
      <c r="BD77" s="11">
        <f>'Физ. лица в абс.вел.'!BQ83*100/'Физ. лица в абс.вел.'!BE83-100</f>
        <v>12.481318989522606</v>
      </c>
      <c r="BE77" s="11">
        <f>'Физ. лица в абс.вел.'!BR83*100/'Физ. лица в абс.вел.'!BF83-100</f>
        <v>11.714162882870156</v>
      </c>
      <c r="BF77" s="11">
        <f>'Физ. лица в абс.вел.'!BS83*100/'Физ. лица в абс.вел.'!BG83-100</f>
        <v>11.451490201742985</v>
      </c>
      <c r="BG77" s="11">
        <f>'Физ. лица в абс.вел.'!BT83*100/'Физ. лица в абс.вел.'!BH83-100</f>
        <v>10.577245363838983</v>
      </c>
      <c r="BH77" s="11">
        <f>'Физ. лица в абс.вел.'!BU83*100/'Физ. лица в абс.вел.'!BI83-100</f>
        <v>11.090926528747048</v>
      </c>
      <c r="BI77" s="11">
        <f>'Физ. лица в абс.вел.'!BV83*100/'Физ. лица в абс.вел.'!BJ83-100</f>
        <v>10.715059247343078</v>
      </c>
      <c r="BJ77" s="11">
        <f>'Физ. лица в абс.вел.'!BW83*100/'Физ. лица в абс.вел.'!BK83-100</f>
        <v>10.057972553190325</v>
      </c>
      <c r="BK77" s="11">
        <f>'Физ. лица в абс.вел.'!BX83*100/'Физ. лица в абс.вел.'!BL83-100</f>
        <v>9.0875793805400349</v>
      </c>
      <c r="BL77" s="11">
        <f>'Физ. лица в абс.вел.'!BY83*100/'Физ. лица в абс.вел.'!BM83-100</f>
        <v>10.776651125539885</v>
      </c>
      <c r="BM77" s="11">
        <f>'Физ. лица в абс.вел.'!BZ83*100/'Физ. лица в абс.вел.'!BN83-100</f>
        <v>13.919600890277295</v>
      </c>
      <c r="BN77" s="11">
        <f>'Физ. лица в абс.вел.'!CA83*100/'Физ. лица в абс.вел.'!BO83-100</f>
        <v>16.639041990713764</v>
      </c>
      <c r="BO77" s="11">
        <f>'Физ. лица в абс.вел.'!CB83*100/'Физ. лица в абс.вел.'!BP83-100</f>
        <v>18.77643784953834</v>
      </c>
      <c r="BP77" s="11">
        <f>'Физ. лица в абс.вел.'!CC83*100/'Физ. лица в абс.вел.'!BQ83-100</f>
        <v>19.916184749756439</v>
      </c>
      <c r="BQ77" s="11">
        <f>'Физ. лица в абс.вел.'!CD83*100/'Физ. лица в абс.вел.'!BR83-100</f>
        <v>22.323320716522403</v>
      </c>
      <c r="BR77" s="11">
        <f>'Физ. лица в абс.вел.'!CE83*100/'Физ. лица в абс.вел.'!BS83-100</f>
        <v>24.201291205562967</v>
      </c>
      <c r="BS77" s="11">
        <f>'Физ. лица в абс.вел.'!CF83*100/'Физ. лица в абс.вел.'!BT83-100</f>
        <v>25.652086797629181</v>
      </c>
      <c r="BT77" s="11">
        <f>'Физ. лица в абс.вел.'!CG83*100/'Физ. лица в абс.вел.'!BU83-100</f>
        <v>25.484818937731916</v>
      </c>
      <c r="BU77" s="11">
        <f>'Физ. лица в абс.вел.'!CH83*100/'Физ. лица в абс.вел.'!BV83-100</f>
        <v>24.498599673953933</v>
      </c>
      <c r="BV77" s="11">
        <f>'Физ. лица в абс.вел.'!CI83*100/'Физ. лица в абс.вел.'!BW83-100</f>
        <v>24.624483774339325</v>
      </c>
      <c r="BW77" s="11">
        <f>'Физ. лица в абс.вел.'!CJ83*100/'Физ. лица в абс.вел.'!BX83-100</f>
        <v>24.321081529467534</v>
      </c>
      <c r="BX77" s="11">
        <f>'Физ. лица в абс.вел.'!CK83*100/'Физ. лица в абс.вел.'!BY83-100</f>
        <v>23.916579790787821</v>
      </c>
      <c r="BY77" s="11">
        <f>'Физ. лица в абс.вел.'!CL83*100/'Физ. лица в абс.вел.'!BZ83-100</f>
        <v>22.883461128641301</v>
      </c>
      <c r="BZ77" s="11">
        <f>'Физ. лица в абс.вел.'!CM83*100/'Физ. лица в абс.вел.'!CA83-100</f>
        <v>22.287585653761013</v>
      </c>
      <c r="CA77" s="11">
        <f>'Физ. лица в абс.вел.'!CN83*100/'Физ. лица в абс.вел.'!CB83-100</f>
        <v>22.47480341963346</v>
      </c>
      <c r="CB77" s="11">
        <f>'Физ. лица в абс.вел.'!CO83*100/'Физ. лица в абс.вел.'!CC83-100</f>
        <v>19.396789232686316</v>
      </c>
      <c r="CC77" s="11">
        <f>'Физ. лица в абс.вел.'!CP83*100/'Физ. лица в абс.вел.'!CD83-100</f>
        <v>16.451473883813136</v>
      </c>
      <c r="CD77" s="11">
        <f>'Физ. лица в абс.вел.'!CQ83*100/'Физ. лица в абс.вел.'!CE83-100</f>
        <v>12.922323032336067</v>
      </c>
      <c r="CE77" s="11">
        <f>'Физ. лица в абс.вел.'!CR83*100/'Физ. лица в абс.вел.'!CF83-100</f>
        <v>10.199884425206207</v>
      </c>
      <c r="CF77" s="11">
        <f>'Физ. лица в абс.вел.'!CS83*100/'Физ. лица в абс.вел.'!CG83-100</f>
        <v>6.5850605166171192</v>
      </c>
      <c r="CG77" s="11">
        <f>'Физ. лица в абс.вел.'!CT83*100/'Физ. лица в абс.вел.'!CH83-100</f>
        <v>4.7451299028330851</v>
      </c>
      <c r="CH77" s="11">
        <f>'Физ. лица в абс.вел.'!CU83*100/'Физ. лица в абс.вел.'!CI83-100</f>
        <v>3.552157973337458</v>
      </c>
      <c r="CI77" s="11">
        <f>'Физ. лица в абс.вел.'!CV83*100/'Физ. лица в абс.вел.'!CJ83-100</f>
        <v>2.3486969702987324</v>
      </c>
      <c r="CJ77" s="11">
        <f>'Физ. лица в абс.вел.'!CW83*100/'Физ. лица в абс.вел.'!CK83-100</f>
        <v>0.71510524718731006</v>
      </c>
      <c r="CK77" s="11">
        <f>'Физ. лица в абс.вел.'!CX83*100/'Физ. лица в абс.вел.'!CL83-100</f>
        <v>-0.26438426939365911</v>
      </c>
      <c r="CL77" s="11">
        <f>'Физ. лица в абс.вел.'!CY83*100/'Физ. лица в абс.вел.'!CM83-100</f>
        <v>-1.4819851649250779</v>
      </c>
      <c r="CM77" s="11">
        <f>'Физ. лица в абс.вел.'!CZ83*100/'Физ. лица в абс.вел.'!CN83-100</f>
        <v>-4.002695968808041</v>
      </c>
      <c r="CN77" s="11">
        <f>'Физ. лица в абс.вел.'!DA83*100/'Физ. лица в абс.вел.'!CO83-100</f>
        <v>-3.7978840520217148</v>
      </c>
      <c r="CO77" s="11">
        <f>'Физ. лица в абс.вел.'!DB83*100/'Физ. лица в абс.вел.'!CP83-100</f>
        <v>-3.8008146629461521</v>
      </c>
      <c r="CP77" s="11">
        <f>'Физ. лица в абс.вел.'!DC83*100/'Физ. лица в абс.вел.'!CQ83-100</f>
        <v>-3.5615628195808284</v>
      </c>
      <c r="CQ77" s="11">
        <f>'Физ. лица в абс.вел.'!DD83*100/'Физ. лица в абс.вел.'!CR83-100</f>
        <v>-2.3833640668692482</v>
      </c>
      <c r="CR77" s="11">
        <f>'Физ. лица в абс.вел.'!DE83*100/'Физ. лица в абс.вел.'!CS83-100</f>
        <v>3.9488772278886586E-2</v>
      </c>
      <c r="CS77" s="11">
        <f>'Физ. лица в абс.вел.'!DF83*100/'Физ. лица в абс.вел.'!CT83-100</f>
        <v>1.7322133994591837</v>
      </c>
    </row>
    <row r="78" spans="1:97" x14ac:dyDescent="0.25">
      <c r="A78" s="8" t="s">
        <v>77</v>
      </c>
      <c r="B78" s="11">
        <f>'Физ. лица в абс.вел.'!O84*100/'Физ. лица в абс.вел.'!C84-100</f>
        <v>10.033672231647344</v>
      </c>
      <c r="C78" s="11">
        <f>'Физ. лица в абс.вел.'!P84*100/'Физ. лица в абс.вел.'!D84-100</f>
        <v>11.287588701685607</v>
      </c>
      <c r="D78" s="11">
        <f>'Физ. лица в абс.вел.'!Q84*100/'Физ. лица в абс.вел.'!E84-100</f>
        <v>12.296937998250542</v>
      </c>
      <c r="E78" s="11">
        <f>'Физ. лица в абс.вел.'!R84*100/'Физ. лица в абс.вел.'!F84-100</f>
        <v>13.65734198127376</v>
      </c>
      <c r="F78" s="11">
        <f>'Физ. лица в абс.вел.'!S84*100/'Физ. лица в абс.вел.'!G84-100</f>
        <v>15.662903671323193</v>
      </c>
      <c r="G78" s="11">
        <f>'Физ. лица в абс.вел.'!T84*100/'Физ. лица в абс.вел.'!H84-100</f>
        <v>17.181939632226161</v>
      </c>
      <c r="H78" s="11">
        <f>'Физ. лица в абс.вел.'!U84*100/'Физ. лица в абс.вел.'!I84-100</f>
        <v>18.407003944112745</v>
      </c>
      <c r="I78" s="11">
        <f>'Физ. лица в абс.вел.'!V84*100/'Физ. лица в абс.вел.'!J84-100</f>
        <v>19.388272647296617</v>
      </c>
      <c r="J78" s="11">
        <f>'Физ. лица в абс.вел.'!W84*100/'Физ. лица в абс.вел.'!K84-100</f>
        <v>20.461741593531571</v>
      </c>
      <c r="K78" s="11">
        <f>'Физ. лица в абс.вел.'!X84*100/'Физ. лица в абс.вел.'!L84-100</f>
        <v>21.402929453770156</v>
      </c>
      <c r="L78" s="11">
        <f>'Физ. лица в абс.вел.'!Y84*100/'Физ. лица в абс.вел.'!M84-100</f>
        <v>22.694963487992595</v>
      </c>
      <c r="M78" s="11">
        <f>'Физ. лица в абс.вел.'!Z84*100/'Физ. лица в абс.вел.'!N84-100</f>
        <v>21.580233796973701</v>
      </c>
      <c r="N78" s="11">
        <f>'Физ. лица в абс.вел.'!AA84*100/'Физ. лица в абс.вел.'!O84-100</f>
        <v>21.169608160938949</v>
      </c>
      <c r="O78" s="11">
        <f>'Физ. лица в абс.вел.'!AB84*100/'Физ. лица в абс.вел.'!P84-100</f>
        <v>21.432026668250614</v>
      </c>
      <c r="P78" s="11">
        <f>'Физ. лица в абс.вел.'!AC84*100/'Физ. лица в абс.вел.'!Q84-100</f>
        <v>21.706402598483876</v>
      </c>
      <c r="Q78" s="11">
        <f>'Физ. лица в абс.вел.'!AD84*100/'Физ. лица в абс.вел.'!R84-100</f>
        <v>21.939072847963416</v>
      </c>
      <c r="R78" s="11">
        <f>'Физ. лица в абс.вел.'!AE84*100/'Физ. лица в абс.вел.'!S84-100</f>
        <v>21.419030428483211</v>
      </c>
      <c r="S78" s="11">
        <f>'Физ. лица в абс.вел.'!AF84*100/'Физ. лица в абс.вел.'!T84-100</f>
        <v>20.52667376620461</v>
      </c>
      <c r="T78" s="11">
        <f>'Физ. лица в абс.вел.'!AG84*100/'Физ. лица в абс.вел.'!U84-100</f>
        <v>19.101957656104375</v>
      </c>
      <c r="U78" s="11">
        <f>'Физ. лица в абс.вел.'!AH84*100/'Физ. лица в абс.вел.'!V84-100</f>
        <v>18.441215877922502</v>
      </c>
      <c r="V78" s="11">
        <f>'Физ. лица в абс.вел.'!AI84*100/'Физ. лица в абс.вел.'!W84-100</f>
        <v>18.190778828700019</v>
      </c>
      <c r="W78" s="11">
        <f>'Физ. лица в абс.вел.'!AJ84*100/'Физ. лица в абс.вел.'!X84-100</f>
        <v>16.885436463520008</v>
      </c>
      <c r="X78" s="11">
        <f>'Физ. лица в абс.вел.'!AK84*100/'Физ. лица в абс.вел.'!Y84-100</f>
        <v>15.780103154649495</v>
      </c>
      <c r="Y78" s="11">
        <f>'Физ. лица в абс.вел.'!AL84*100/'Физ. лица в абс.вел.'!Z84-100</f>
        <v>16.611747873413819</v>
      </c>
      <c r="Z78" s="11">
        <f>'Физ. лица в абс.вел.'!AM84*100/'Физ. лица в абс.вел.'!AA84-100</f>
        <v>16.575045620437962</v>
      </c>
      <c r="AA78" s="11">
        <f>'Физ. лица в абс.вел.'!AN84*100/'Физ. лица в абс.вел.'!AB84-100</f>
        <v>16.635079644420372</v>
      </c>
      <c r="AB78" s="11">
        <f>'Физ. лица в абс.вел.'!AO84*100/'Физ. лица в абс.вел.'!AC84-100</f>
        <v>16.646407459828495</v>
      </c>
      <c r="AC78" s="11">
        <f>'Физ. лица в абс.вел.'!AP84*100/'Физ. лица в абс.вел.'!AD84-100</f>
        <v>13.852844484117483</v>
      </c>
      <c r="AD78" s="11">
        <f>'Физ. лица в абс.вел.'!AQ84*100/'Физ. лица в абс.вел.'!AE84-100</f>
        <v>12.462585471115176</v>
      </c>
      <c r="AE78" s="11">
        <f>'Физ. лица в абс.вел.'!AR84*100/'Физ. лица в абс.вел.'!AF84-100</f>
        <v>12.187367752856545</v>
      </c>
      <c r="AF78" s="11">
        <f>'Физ. лица в абс.вел.'!AS84*100/'Физ. лица в абс.вел.'!AG84-100</f>
        <v>12.668584880983516</v>
      </c>
      <c r="AG78" s="11">
        <f>'Физ. лица в абс.вел.'!AT84*100/'Физ. лица в абс.вел.'!AH84-100</f>
        <v>13.112782882160701</v>
      </c>
      <c r="AH78" s="11">
        <f>'Физ. лица в абс.вел.'!AU84*100/'Физ. лица в абс.вел.'!AI84-100</f>
        <v>13.26311112008807</v>
      </c>
      <c r="AI78" s="11">
        <f>'Физ. лица в абс.вел.'!AV84*100/'Физ. лица в абс.вел.'!AJ84-100</f>
        <v>14.712637901138393</v>
      </c>
      <c r="AJ78" s="11">
        <f>'Физ. лица в абс.вел.'!AW84*100/'Физ. лица в абс.вел.'!AK84-100</f>
        <v>13.574721322550516</v>
      </c>
      <c r="AK78" s="11">
        <f>'Физ. лица в абс.вел.'!AX84*100/'Физ. лица в абс.вел.'!AL84-100</f>
        <v>12.908402620865516</v>
      </c>
      <c r="AL78" s="11">
        <f>'Физ. лица в абс.вел.'!AY84*100/'Физ. лица в абс.вел.'!AM84-100</f>
        <v>12.834962284640895</v>
      </c>
      <c r="AM78" s="11">
        <f>'Физ. лица в абс.вел.'!AZ84*100/'Физ. лица в абс.вел.'!AN84-100</f>
        <v>13.003675403810817</v>
      </c>
      <c r="AN78" s="11">
        <f>'Физ. лица в абс.вел.'!BA84*100/'Физ. лица в абс.вел.'!AO84-100</f>
        <v>13.342469403681079</v>
      </c>
      <c r="AO78" s="11">
        <f>'Физ. лица в абс.вел.'!BB84*100/'Физ. лица в абс.вел.'!AP84-100</f>
        <v>16.505318513206646</v>
      </c>
      <c r="AP78" s="11">
        <f>'Физ. лица в абс.вел.'!BC84*100/'Физ. лица в абс.вел.'!AQ84-100</f>
        <v>18.221811706676064</v>
      </c>
      <c r="AQ78" s="11">
        <f>'Физ. лица в абс.вел.'!BD84*100/'Физ. лица в абс.вел.'!AR84-100</f>
        <v>19.955299676064115</v>
      </c>
      <c r="AR78" s="11">
        <f>'Физ. лица в абс.вел.'!BE84*100/'Физ. лица в абс.вел.'!AS84-100</f>
        <v>20.597958823584037</v>
      </c>
      <c r="AS78" s="11">
        <f>'Физ. лица в абс.вел.'!BF84*100/'Физ. лица в абс.вел.'!AT84-100</f>
        <v>20.573591008622486</v>
      </c>
      <c r="AT78" s="11">
        <f>'Физ. лица в абс.вел.'!BG84*100/'Физ. лица в абс.вел.'!AU84-100</f>
        <v>20.504761395249304</v>
      </c>
      <c r="AU78" s="11">
        <f>'Физ. лица в абс.вел.'!BH84*100/'Физ. лица в абс.вел.'!AV84-100</f>
        <v>20.050123117097058</v>
      </c>
      <c r="AV78" s="11">
        <f>'Физ. лица в абс.вел.'!BI84*100/'Физ. лица в абс.вел.'!AW84-100</f>
        <v>19.70651912436854</v>
      </c>
      <c r="AW78" s="11">
        <f>'Физ. лица в абс.вел.'!BJ84*100/'Физ. лица в абс.вел.'!AX84-100</f>
        <v>21.155732665971982</v>
      </c>
      <c r="AX78" s="11">
        <f>'Физ. лица в абс.вел.'!BK84*100/'Физ. лица в абс.вел.'!AY84-100</f>
        <v>21.681320015260297</v>
      </c>
      <c r="AY78" s="11">
        <f>'Физ. лица в абс.вел.'!BL84*100/'Физ. лица в абс.вел.'!AZ84-100</f>
        <v>21.91090816496839</v>
      </c>
      <c r="AZ78" s="11">
        <f>'Физ. лица в абс.вел.'!BM84*100/'Физ. лица в абс.вел.'!BA84-100</f>
        <v>19.533073603251111</v>
      </c>
      <c r="BA78" s="11">
        <f>'Физ. лица в абс.вел.'!BN84*100/'Физ. лица в абс.вел.'!BB84-100</f>
        <v>15.593352482560519</v>
      </c>
      <c r="BB78" s="11">
        <f>'Физ. лица в абс.вел.'!BO84*100/'Физ. лица в абс.вел.'!BC84-100</f>
        <v>12.819263328312644</v>
      </c>
      <c r="BC78" s="11">
        <f>'Физ. лица в абс.вел.'!BP84*100/'Физ. лица в абс.вел.'!BD84-100</f>
        <v>10.533805031446548</v>
      </c>
      <c r="BD78" s="11">
        <f>'Физ. лица в абс.вел.'!BQ84*100/'Физ. лица в абс.вел.'!BE84-100</f>
        <v>9.3405768364474966</v>
      </c>
      <c r="BE78" s="11">
        <f>'Физ. лица в абс.вел.'!BR84*100/'Физ. лица в абс.вел.'!BF84-100</f>
        <v>8.1202973523882065</v>
      </c>
      <c r="BF78" s="11">
        <f>'Физ. лица в абс.вел.'!BS84*100/'Физ. лица в абс.вел.'!BG84-100</f>
        <v>7.7877297935234253</v>
      </c>
      <c r="BG78" s="11">
        <f>'Физ. лица в абс.вел.'!BT84*100/'Физ. лица в абс.вел.'!BH84-100</f>
        <v>7.444890510948909</v>
      </c>
      <c r="BH78" s="11">
        <f>'Физ. лица в абс.вел.'!BU84*100/'Физ. лица в абс.вел.'!BI84-100</f>
        <v>8.6623235692806873</v>
      </c>
      <c r="BI78" s="11">
        <f>'Физ. лица в абс.вел.'!BV84*100/'Физ. лица в абс.вел.'!BJ84-100</f>
        <v>8.1202947992687626</v>
      </c>
      <c r="BJ78" s="11">
        <f>'Физ. лица в абс.вел.'!BW84*100/'Физ. лица в абс.вел.'!BK84-100</f>
        <v>7.53611828627416</v>
      </c>
      <c r="BK78" s="11">
        <f>'Физ. лица в абс.вел.'!BX84*100/'Физ. лица в абс.вел.'!BL84-100</f>
        <v>7.1232992122667298</v>
      </c>
      <c r="BL78" s="11">
        <f>'Физ. лица в абс.вел.'!BY84*100/'Физ. лица в абс.вел.'!BM84-100</f>
        <v>9.1984138970156977</v>
      </c>
      <c r="BM78" s="11">
        <f>'Физ. лица в абс.вел.'!BZ84*100/'Физ. лица в абс.вел.'!BN84-100</f>
        <v>12.644257563870909</v>
      </c>
      <c r="BN78" s="11">
        <f>'Физ. лица в абс.вел.'!CA84*100/'Физ. лица в абс.вел.'!BO84-100</f>
        <v>15.74086964592324</v>
      </c>
      <c r="BO78" s="11">
        <f>'Физ. лица в абс.вел.'!CB84*100/'Физ. лица в абс.вел.'!BP84-100</f>
        <v>18.237683056067254</v>
      </c>
      <c r="BP78" s="11">
        <f>'Физ. лица в абс.вел.'!CC84*100/'Физ. лица в абс.вел.'!BQ84-100</f>
        <v>19.426241342033265</v>
      </c>
      <c r="BQ78" s="11">
        <f>'Физ. лица в абс.вел.'!CD84*100/'Физ. лица в абс.вел.'!BR84-100</f>
        <v>22.444513365927776</v>
      </c>
      <c r="BR78" s="11">
        <f>'Физ. лица в абс.вел.'!CE84*100/'Физ. лица в абс.вел.'!BS84-100</f>
        <v>23.925079029473451</v>
      </c>
      <c r="BS78" s="11">
        <f>'Физ. лица в абс.вел.'!CF84*100/'Физ. лица в абс.вел.'!BT84-100</f>
        <v>25.134935920298645</v>
      </c>
      <c r="BT78" s="11">
        <f>'Физ. лица в абс.вел.'!CG84*100/'Физ. лица в абс.вел.'!BU84-100</f>
        <v>24.965786704057507</v>
      </c>
      <c r="BU78" s="11">
        <f>'Физ. лица в абс.вел.'!CH84*100/'Физ. лица в абс.вел.'!BV84-100</f>
        <v>23.326754291077691</v>
      </c>
      <c r="BV78" s="11">
        <f>'Физ. лица в абс.вел.'!CI84*100/'Физ. лица в абс.вел.'!BW84-100</f>
        <v>24.004148071577433</v>
      </c>
      <c r="BW78" s="11">
        <f>'Физ. лица в абс.вел.'!CJ84*100/'Физ. лица в абс.вел.'!BX84-100</f>
        <v>23.60859876785949</v>
      </c>
      <c r="BX78" s="11">
        <f>'Физ. лица в абс.вел.'!CK84*100/'Физ. лица в абс.вел.'!BY84-100</f>
        <v>23.337718268454523</v>
      </c>
      <c r="BY78" s="11">
        <f>'Физ. лица в абс.вел.'!CL84*100/'Физ. лица в абс.вел.'!BZ84-100</f>
        <v>22.43539644522879</v>
      </c>
      <c r="BZ78" s="11">
        <f>'Физ. лица в абс.вел.'!CM84*100/'Физ. лица в абс.вел.'!CA84-100</f>
        <v>21.850952864143991</v>
      </c>
      <c r="CA78" s="11">
        <f>'Физ. лица в абс.вел.'!CN84*100/'Физ. лица в абс.вел.'!CB84-100</f>
        <v>21.758170367117614</v>
      </c>
      <c r="CB78" s="11">
        <f>'Физ. лица в абс.вел.'!CO84*100/'Физ. лица в абс.вел.'!CC84-100</f>
        <v>19.724609691733875</v>
      </c>
      <c r="CC78" s="11">
        <f>'Физ. лица в абс.вел.'!CP84*100/'Физ. лица в абс.вел.'!CD84-100</f>
        <v>17.148972017941304</v>
      </c>
      <c r="CD78" s="11">
        <f>'Физ. лица в абс.вел.'!CQ84*100/'Физ. лица в абс.вел.'!CE84-100</f>
        <v>14.249470990328263</v>
      </c>
      <c r="CE78" s="11">
        <f>'Физ. лица в абс.вел.'!CR84*100/'Физ. лица в абс.вел.'!CF84-100</f>
        <v>12.255561949641148</v>
      </c>
      <c r="CF78" s="11">
        <f>'Физ. лица в абс.вел.'!CS84*100/'Физ. лица в абс.вел.'!CG84-100</f>
        <v>6.5088645946287755</v>
      </c>
      <c r="CG78" s="11">
        <f>'Физ. лица в абс.вел.'!CT84*100/'Физ. лица в абс.вел.'!CH84-100</f>
        <v>5.27616898854086</v>
      </c>
      <c r="CH78" s="11">
        <f>'Физ. лица в абс.вел.'!CU84*100/'Физ. лица в абс.вел.'!CI84-100</f>
        <v>1.0502888227467224</v>
      </c>
      <c r="CI78" s="11">
        <f>'Физ. лица в абс.вел.'!CV84*100/'Физ. лица в абс.вел.'!CJ84-100</f>
        <v>-0.13334959332350138</v>
      </c>
      <c r="CJ78" s="11">
        <f>'Физ. лица в абс.вел.'!CW84*100/'Физ. лица в абс.вел.'!CK84-100</f>
        <v>-1.8478484795539742</v>
      </c>
      <c r="CK78" s="11">
        <f>'Физ. лица в абс.вел.'!CX84*100/'Физ. лица в абс.вел.'!CL84-100</f>
        <v>-3.1728749691129252</v>
      </c>
      <c r="CL78" s="11">
        <f>'Физ. лица в абс.вел.'!CY84*100/'Физ. лица в абс.вел.'!CM84-100</f>
        <v>-4.5261604582351538</v>
      </c>
      <c r="CM78" s="11">
        <f>'Физ. лица в абс.вел.'!CZ84*100/'Физ. лица в абс.вел.'!CN84-100</f>
        <v>-7.258462936980024</v>
      </c>
      <c r="CN78" s="11">
        <f>'Физ. лица в абс.вел.'!DA84*100/'Физ. лица в абс.вел.'!CO84-100</f>
        <v>-7.9073616187089328</v>
      </c>
      <c r="CO78" s="11">
        <f>'Физ. лица в абс.вел.'!DB84*100/'Физ. лица в абс.вел.'!CP84-100</f>
        <v>-8.4188482692943012</v>
      </c>
      <c r="CP78" s="11">
        <f>'Физ. лица в абс.вел.'!DC84*100/'Физ. лица в абс.вел.'!CQ84-100</f>
        <v>-8.3059393939393971</v>
      </c>
      <c r="CQ78" s="11">
        <f>'Физ. лица в абс.вел.'!DD84*100/'Физ. лица в абс.вел.'!CR84-100</f>
        <v>-8.0361266609437934</v>
      </c>
      <c r="CR78" s="11">
        <f>'Физ. лица в абс.вел.'!DE84*100/'Физ. лица в абс.вел.'!CS84-100</f>
        <v>-3.6509977591786509</v>
      </c>
      <c r="CS78" s="11">
        <f>'Физ. лица в абс.вел.'!DF84*100/'Физ. лица в абс.вел.'!CT84-100</f>
        <v>-1.7557756790845076</v>
      </c>
    </row>
    <row r="79" spans="1:97" x14ac:dyDescent="0.25">
      <c r="A79" s="8" t="s">
        <v>78</v>
      </c>
      <c r="B79" s="11">
        <f>'Физ. лица в абс.вел.'!O85*100/'Физ. лица в абс.вел.'!C85-100</f>
        <v>9.5334930593246412</v>
      </c>
      <c r="C79" s="11">
        <f>'Физ. лица в абс.вел.'!P85*100/'Физ. лица в абс.вел.'!D85-100</f>
        <v>10.409528021887141</v>
      </c>
      <c r="D79" s="11">
        <f>'Физ. лица в абс.вел.'!Q85*100/'Физ. лица в абс.вел.'!E85-100</f>
        <v>11.134465182910162</v>
      </c>
      <c r="E79" s="11">
        <f>'Физ. лица в абс.вел.'!R85*100/'Физ. лица в абс.вел.'!F85-100</f>
        <v>12.108922142604442</v>
      </c>
      <c r="F79" s="11">
        <f>'Физ. лица в абс.вел.'!S85*100/'Физ. лица в абс.вел.'!G85-100</f>
        <v>13.899761079122442</v>
      </c>
      <c r="G79" s="11">
        <f>'Физ. лица в абс.вел.'!T85*100/'Физ. лица в абс.вел.'!H85-100</f>
        <v>15.245148291845041</v>
      </c>
      <c r="H79" s="11">
        <f>'Физ. лица в абс.вел.'!U85*100/'Физ. лица в абс.вел.'!I85-100</f>
        <v>16.166794555679644</v>
      </c>
      <c r="I79" s="11">
        <f>'Физ. лица в абс.вел.'!V85*100/'Физ. лица в абс.вел.'!J85-100</f>
        <v>17.200242682554659</v>
      </c>
      <c r="J79" s="11">
        <f>'Физ. лица в абс.вел.'!W85*100/'Физ. лица в абс.вел.'!K85-100</f>
        <v>18.354722136357324</v>
      </c>
      <c r="K79" s="11">
        <f>'Физ. лица в абс.вел.'!X85*100/'Физ. лица в абс.вел.'!L85-100</f>
        <v>18.639763411437158</v>
      </c>
      <c r="L79" s="11">
        <f>'Физ. лица в абс.вел.'!Y85*100/'Физ. лица в абс.вел.'!M85-100</f>
        <v>19.340876375177643</v>
      </c>
      <c r="M79" s="11">
        <f>'Физ. лица в абс.вел.'!Z85*100/'Физ. лица в абс.вел.'!N85-100</f>
        <v>19.149221887460484</v>
      </c>
      <c r="N79" s="11">
        <f>'Физ. лица в абс.вел.'!AA85*100/'Физ. лица в абс.вел.'!O85-100</f>
        <v>19.337495613987912</v>
      </c>
      <c r="O79" s="11">
        <f>'Физ. лица в абс.вел.'!AB85*100/'Физ. лица в абс.вел.'!P85-100</f>
        <v>19.724644574566085</v>
      </c>
      <c r="P79" s="11">
        <f>'Физ. лица в абс.вел.'!AC85*100/'Физ. лица в абс.вел.'!Q85-100</f>
        <v>19.704192553458896</v>
      </c>
      <c r="Q79" s="11">
        <f>'Физ. лица в абс.вел.'!AD85*100/'Физ. лица в абс.вел.'!R85-100</f>
        <v>20.161292861541966</v>
      </c>
      <c r="R79" s="11">
        <f>'Физ. лица в абс.вел.'!AE85*100/'Физ. лица в абс.вел.'!S85-100</f>
        <v>19.798264975572351</v>
      </c>
      <c r="S79" s="11">
        <f>'Физ. лица в абс.вел.'!AF85*100/'Физ. лица в абс.вел.'!T85-100</f>
        <v>19.213041278049033</v>
      </c>
      <c r="T79" s="11">
        <f>'Физ. лица в абс.вел.'!AG85*100/'Физ. лица в абс.вел.'!U85-100</f>
        <v>18.172353046414614</v>
      </c>
      <c r="U79" s="11">
        <f>'Физ. лица в абс.вел.'!AH85*100/'Физ. лица в абс.вел.'!V85-100</f>
        <v>17.440162672894488</v>
      </c>
      <c r="V79" s="11">
        <f>'Физ. лица в абс.вел.'!AI85*100/'Физ. лица в абс.вел.'!W85-100</f>
        <v>16.48877260889671</v>
      </c>
      <c r="W79" s="11">
        <f>'Физ. лица в абс.вел.'!AJ85*100/'Физ. лица в абс.вел.'!X85-100</f>
        <v>15.850063452352956</v>
      </c>
      <c r="X79" s="11">
        <f>'Физ. лица в абс.вел.'!AK85*100/'Физ. лица в абс.вел.'!Y85-100</f>
        <v>14.950419916562069</v>
      </c>
      <c r="Y79" s="11">
        <f>'Физ. лица в абс.вел.'!AL85*100/'Физ. лица в абс.вел.'!Z85-100</f>
        <v>14.84942047661751</v>
      </c>
      <c r="Z79" s="11">
        <f>'Физ. лица в абс.вел.'!AM85*100/'Физ. лица в абс.вел.'!AA85-100</f>
        <v>14.76492585908575</v>
      </c>
      <c r="AA79" s="11">
        <f>'Физ. лица в абс.вел.'!AN85*100/'Физ. лица в абс.вел.'!AB85-100</f>
        <v>14.586751719179219</v>
      </c>
      <c r="AB79" s="11">
        <f>'Физ. лица в абс.вел.'!AO85*100/'Физ. лица в абс.вел.'!AC85-100</f>
        <v>14.815790908595218</v>
      </c>
      <c r="AC79" s="11">
        <f>'Физ. лица в абс.вел.'!AP85*100/'Физ. лица в абс.вел.'!AD85-100</f>
        <v>12.575450017437333</v>
      </c>
      <c r="AD79" s="11">
        <f>'Физ. лица в абс.вел.'!AQ85*100/'Физ. лица в абс.вел.'!AE85-100</f>
        <v>11.452971867728976</v>
      </c>
      <c r="AE79" s="11">
        <f>'Физ. лица в абс.вел.'!AR85*100/'Физ. лица в абс.вел.'!AF85-100</f>
        <v>11.139275790280578</v>
      </c>
      <c r="AF79" s="11">
        <f>'Физ. лица в абс.вел.'!AS85*100/'Физ. лица в абс.вел.'!AG85-100</f>
        <v>11.777130245870552</v>
      </c>
      <c r="AG79" s="11">
        <f>'Физ. лица в абс.вел.'!AT85*100/'Физ. лица в абс.вел.'!AH85-100</f>
        <v>12.206839286924691</v>
      </c>
      <c r="AH79" s="11">
        <f>'Физ. лица в абс.вел.'!AU85*100/'Физ. лица в абс.вел.'!AI85-100</f>
        <v>12.826724361169823</v>
      </c>
      <c r="AI79" s="11">
        <f>'Физ. лица в абс.вел.'!AV85*100/'Физ. лица в абс.вел.'!AJ85-100</f>
        <v>14.87251770239952</v>
      </c>
      <c r="AJ79" s="11">
        <f>'Физ. лица в абс.вел.'!AW85*100/'Физ. лица в абс.вел.'!AK85-100</f>
        <v>13.957359837153149</v>
      </c>
      <c r="AK79" s="11">
        <f>'Физ. лица в абс.вел.'!AX85*100/'Физ. лица в абс.вел.'!AL85-100</f>
        <v>13.752468621978494</v>
      </c>
      <c r="AL79" s="11">
        <f>'Физ. лица в абс.вел.'!AY85*100/'Физ. лица в абс.вел.'!AM85-100</f>
        <v>13.499229958660933</v>
      </c>
      <c r="AM79" s="11">
        <f>'Физ. лица в абс.вел.'!AZ85*100/'Физ. лица в абс.вел.'!AN85-100</f>
        <v>14.107927211880366</v>
      </c>
      <c r="AN79" s="11">
        <f>'Физ. лица в абс.вел.'!BA85*100/'Физ. лица в абс.вел.'!AO85-100</f>
        <v>14.284357413666186</v>
      </c>
      <c r="AO79" s="11">
        <f>'Физ. лица в абс.вел.'!BB85*100/'Физ. лица в абс.вел.'!AP85-100</f>
        <v>16.981221999809364</v>
      </c>
      <c r="AP79" s="11">
        <f>'Физ. лица в абс.вел.'!BC85*100/'Физ. лица в абс.вел.'!AQ85-100</f>
        <v>18.84958761337667</v>
      </c>
      <c r="AQ79" s="11">
        <f>'Физ. лица в абс.вел.'!BD85*100/'Физ. лица в абс.вел.'!AR85-100</f>
        <v>20.823111710257152</v>
      </c>
      <c r="AR79" s="11">
        <f>'Физ. лица в абс.вел.'!BE85*100/'Физ. лица в абс.вел.'!AS85-100</f>
        <v>21.140393499772472</v>
      </c>
      <c r="AS79" s="11">
        <f>'Физ. лица в абс.вел.'!BF85*100/'Физ. лица в абс.вел.'!AT85-100</f>
        <v>21.062289041085549</v>
      </c>
      <c r="AT79" s="11">
        <f>'Физ. лица в абс.вел.'!BG85*100/'Физ. лица в абс.вел.'!AU85-100</f>
        <v>20.607702900804057</v>
      </c>
      <c r="AU79" s="11">
        <f>'Физ. лица в абс.вел.'!BH85*100/'Физ. лица в абс.вел.'!AV85-100</f>
        <v>19.657883846047724</v>
      </c>
      <c r="AV79" s="11">
        <f>'Физ. лица в абс.вел.'!BI85*100/'Физ. лица в абс.вел.'!AW85-100</f>
        <v>20.093724914483246</v>
      </c>
      <c r="AW79" s="11">
        <f>'Физ. лица в абс.вел.'!BJ85*100/'Физ. лица в абс.вел.'!AX85-100</f>
        <v>21.011550326422267</v>
      </c>
      <c r="AX79" s="11">
        <f>'Физ. лица в абс.вел.'!BK85*100/'Физ. лица в абс.вел.'!AY85-100</f>
        <v>21.453465120265093</v>
      </c>
      <c r="AY79" s="11">
        <f>'Физ. лица в абс.вел.'!BL85*100/'Физ. лица в абс.вел.'!AZ85-100</f>
        <v>21.67678348596688</v>
      </c>
      <c r="AZ79" s="11">
        <f>'Физ. лица в абс.вел.'!BM85*100/'Физ. лица в абс.вел.'!BA85-100</f>
        <v>19.703160927500903</v>
      </c>
      <c r="BA79" s="11">
        <f>'Физ. лица в абс.вел.'!BN85*100/'Физ. лица в абс.вел.'!BB85-100</f>
        <v>16.329191281320021</v>
      </c>
      <c r="BB79" s="11">
        <f>'Физ. лица в абс.вел.'!BO85*100/'Физ. лица в абс.вел.'!BC85-100</f>
        <v>13.726246872837606</v>
      </c>
      <c r="BC79" s="11">
        <f>'Физ. лица в абс.вел.'!BP85*100/'Физ. лица в абс.вел.'!BD85-100</f>
        <v>11.442879661643644</v>
      </c>
      <c r="BD79" s="11">
        <f>'Физ. лица в абс.вел.'!BQ85*100/'Физ. лица в абс.вел.'!BE85-100</f>
        <v>10.310886436998217</v>
      </c>
      <c r="BE79" s="11">
        <f>'Физ. лица в абс.вел.'!BR85*100/'Физ. лица в абс.вел.'!BF85-100</f>
        <v>9.3891120481025894</v>
      </c>
      <c r="BF79" s="11">
        <f>'Физ. лица в абс.вел.'!BS85*100/'Физ. лица в абс.вел.'!BG85-100</f>
        <v>9.5003069367710253</v>
      </c>
      <c r="BG79" s="11">
        <f>'Физ. лица в абс.вел.'!BT85*100/'Физ. лица в абс.вел.'!BH85-100</f>
        <v>9.5130031673604094</v>
      </c>
      <c r="BH79" s="11">
        <f>'Физ. лица в абс.вел.'!BU85*100/'Физ. лица в абс.вел.'!BI85-100</f>
        <v>9.8499355662342936</v>
      </c>
      <c r="BI79" s="11">
        <f>'Физ. лица в абс.вел.'!BV85*100/'Физ. лица в абс.вел.'!BJ85-100</f>
        <v>8.7954564317812611</v>
      </c>
      <c r="BJ79" s="11">
        <f>'Физ. лица в абс.вел.'!BW85*100/'Физ. лица в абс.вел.'!BK85-100</f>
        <v>8.4574042713331465</v>
      </c>
      <c r="BK79" s="11">
        <f>'Физ. лица в абс.вел.'!BX85*100/'Физ. лица в абс.вел.'!BL85-100</f>
        <v>7.8121559765919244</v>
      </c>
      <c r="BL79" s="11">
        <f>'Физ. лица в абс.вел.'!BY85*100/'Физ. лица в абс.вел.'!BM85-100</f>
        <v>9.6379826078906774</v>
      </c>
      <c r="BM79" s="11">
        <f>'Физ. лица в абс.вел.'!BZ85*100/'Физ. лица в абс.вел.'!BN85-100</f>
        <v>12.392159609614865</v>
      </c>
      <c r="BN79" s="11">
        <f>'Физ. лица в абс.вел.'!CA85*100/'Физ. лица в абс.вел.'!BO85-100</f>
        <v>15.008249183857345</v>
      </c>
      <c r="BO79" s="11">
        <f>'Физ. лица в абс.вел.'!CB85*100/'Физ. лица в абс.вел.'!BP85-100</f>
        <v>17.022998073307448</v>
      </c>
      <c r="BP79" s="11">
        <f>'Физ. лица в абс.вел.'!CC85*100/'Физ. лица в абс.вел.'!BQ85-100</f>
        <v>18.137849037873281</v>
      </c>
      <c r="BQ79" s="11">
        <f>'Физ. лица в абс.вел.'!CD85*100/'Физ. лица в абс.вел.'!BR85-100</f>
        <v>20.767831585669725</v>
      </c>
      <c r="BR79" s="11">
        <f>'Физ. лица в абс.вел.'!CE85*100/'Физ. лица в абс.вел.'!BS85-100</f>
        <v>21.553347984033721</v>
      </c>
      <c r="BS79" s="11">
        <f>'Физ. лица в абс.вел.'!CF85*100/'Физ. лица в абс.вел.'!BT85-100</f>
        <v>22.845792424813283</v>
      </c>
      <c r="BT79" s="11">
        <f>'Физ. лица в абс.вел.'!CG85*100/'Физ. лица в абс.вел.'!BU85-100</f>
        <v>22.925243532746038</v>
      </c>
      <c r="BU79" s="11">
        <f>'Физ. лица в абс.вел.'!CH85*100/'Физ. лица в абс.вел.'!BV85-100</f>
        <v>21.809780180258727</v>
      </c>
      <c r="BV79" s="11">
        <f>'Физ. лица в абс.вел.'!CI85*100/'Физ. лица в абс.вел.'!BW85-100</f>
        <v>22.058369070789979</v>
      </c>
      <c r="BW79" s="11">
        <f>'Физ. лица в абс.вел.'!CJ85*100/'Физ. лица в абс.вел.'!BX85-100</f>
        <v>21.675901393539093</v>
      </c>
      <c r="BX79" s="11">
        <f>'Физ. лица в абс.вел.'!CK85*100/'Физ. лица в абс.вел.'!BY85-100</f>
        <v>21.395287474603549</v>
      </c>
      <c r="BY79" s="11">
        <f>'Физ. лица в абс.вел.'!CL85*100/'Физ. лица в абс.вел.'!BZ85-100</f>
        <v>20.581880881650292</v>
      </c>
      <c r="BZ79" s="11">
        <f>'Физ. лица в абс.вел.'!CM85*100/'Физ. лица в абс.вел.'!CA85-100</f>
        <v>19.250784671811331</v>
      </c>
      <c r="CA79" s="11">
        <f>'Физ. лица в абс.вел.'!CN85*100/'Физ. лица в абс.вел.'!CB85-100</f>
        <v>19.438226838173122</v>
      </c>
      <c r="CB79" s="11">
        <f>'Физ. лица в абс.вел.'!CO85*100/'Физ. лица в абс.вел.'!CC85-100</f>
        <v>17.622430235284924</v>
      </c>
      <c r="CC79" s="11">
        <f>'Физ. лица в абс.вел.'!CP85*100/'Физ. лица в абс.вел.'!CD85-100</f>
        <v>14.840957700461288</v>
      </c>
      <c r="CD79" s="11">
        <f>'Физ. лица в абс.вел.'!CQ85*100/'Физ. лица в абс.вел.'!CE85-100</f>
        <v>12.377895232033651</v>
      </c>
      <c r="CE79" s="11">
        <f>'Физ. лица в абс.вел.'!CR85*100/'Физ. лица в абс.вел.'!CF85-100</f>
        <v>9.2784946576040568</v>
      </c>
      <c r="CF79" s="11">
        <f>'Физ. лица в абс.вел.'!CS85*100/'Физ. лица в абс.вел.'!CG85-100</f>
        <v>3.8690861090176156</v>
      </c>
      <c r="CG79" s="11">
        <f>'Физ. лица в абс.вел.'!CT85*100/'Физ. лица в абс.вел.'!CH85-100</f>
        <v>2.1768111014682034</v>
      </c>
      <c r="CH79" s="11">
        <f>'Физ. лица в абс.вел.'!CU85*100/'Физ. лица в абс.вел.'!CI85-100</f>
        <v>-0.61252681748122484</v>
      </c>
      <c r="CI79" s="11">
        <f>'Физ. лица в абс.вел.'!CV85*100/'Физ. лица в абс.вел.'!CJ85-100</f>
        <v>-1.6722171673895616</v>
      </c>
      <c r="CJ79" s="11">
        <f>'Физ. лица в абс.вел.'!CW85*100/'Физ. лица в абс.вел.'!CK85-100</f>
        <v>-3.3868317408428226</v>
      </c>
      <c r="CK79" s="11">
        <f>'Физ. лица в абс.вел.'!CX85*100/'Физ. лица в абс.вел.'!CL85-100</f>
        <v>-4.3458036506473547</v>
      </c>
      <c r="CL79" s="11">
        <f>'Физ. лица в абс.вел.'!CY85*100/'Физ. лица в абс.вел.'!CM85-100</f>
        <v>-4.9287182943580348</v>
      </c>
      <c r="CM79" s="11">
        <f>'Физ. лица в абс.вел.'!CZ85*100/'Физ. лица в абс.вел.'!CN85-100</f>
        <v>-7.2346858458860339</v>
      </c>
      <c r="CN79" s="11">
        <f>'Физ. лица в абс.вел.'!DA85*100/'Физ. лица в абс.вел.'!CO85-100</f>
        <v>-7.4277597099173818</v>
      </c>
      <c r="CO79" s="11">
        <f>'Физ. лица в абс.вел.'!DB85*100/'Физ. лица в абс.вел.'!CP85-100</f>
        <v>-7.4916129456650395</v>
      </c>
      <c r="CP79" s="11">
        <f>'Физ. лица в абс.вел.'!DC85*100/'Физ. лица в абс.вел.'!CQ85-100</f>
        <v>-7.3114175490437532</v>
      </c>
      <c r="CQ79" s="11">
        <f>'Физ. лица в абс.вел.'!DD85*100/'Физ. лица в абс.вел.'!CR85-100</f>
        <v>-6.2900090387925189</v>
      </c>
      <c r="CR79" s="11">
        <f>'Физ. лица в абс.вел.'!DE85*100/'Физ. лица в абс.вел.'!CS85-100</f>
        <v>-2.2454543502994682</v>
      </c>
      <c r="CS79" s="11">
        <f>'Физ. лица в абс.вел.'!DF85*100/'Физ. лица в абс.вел.'!CT85-100</f>
        <v>-0.31129052030613025</v>
      </c>
    </row>
    <row r="80" spans="1:97" x14ac:dyDescent="0.25">
      <c r="A80" s="8" t="s">
        <v>80</v>
      </c>
      <c r="B80" s="11">
        <f>'Физ. лица в абс.вел.'!O87*100/'Физ. лица в абс.вел.'!C87-100</f>
        <v>4.3801455621001821</v>
      </c>
      <c r="C80" s="11">
        <f>'Физ. лица в абс.вел.'!P87*100/'Физ. лица в абс.вел.'!D87-100</f>
        <v>4.8905068683858985</v>
      </c>
      <c r="D80" s="11">
        <f>'Физ. лица в абс.вел.'!Q87*100/'Физ. лица в абс.вел.'!E87-100</f>
        <v>5.573757834044045</v>
      </c>
      <c r="E80" s="11">
        <f>'Физ. лица в абс.вел.'!R87*100/'Физ. лица в абс.вел.'!F87-100</f>
        <v>5.1357731470124293</v>
      </c>
      <c r="F80" s="11">
        <f>'Физ. лица в абс.вел.'!S87*100/'Физ. лица в абс.вел.'!G87-100</f>
        <v>6.191073061760207</v>
      </c>
      <c r="G80" s="11">
        <f>'Физ. лица в абс.вел.'!T87*100/'Физ. лица в абс.вел.'!H87-100</f>
        <v>8.3843914710547978</v>
      </c>
      <c r="H80" s="11">
        <f>'Физ. лица в абс.вел.'!U87*100/'Физ. лица в абс.вел.'!I87-100</f>
        <v>9.2553223791822745</v>
      </c>
      <c r="I80" s="11">
        <f>'Физ. лица в абс.вел.'!V87*100/'Физ. лица в абс.вел.'!J87-100</f>
        <v>10.054275445290429</v>
      </c>
      <c r="J80" s="11">
        <f>'Физ. лица в абс.вел.'!W87*100/'Физ. лица в абс.вел.'!K87-100</f>
        <v>10.678633600283931</v>
      </c>
      <c r="K80" s="11">
        <f>'Физ. лица в абс.вел.'!X87*100/'Физ. лица в абс.вел.'!L87-100</f>
        <v>11.952375284679633</v>
      </c>
      <c r="L80" s="11">
        <f>'Физ. лица в абс.вел.'!Y87*100/'Физ. лица в абс.вел.'!M87-100</f>
        <v>13.206525393492228</v>
      </c>
      <c r="M80" s="11">
        <f>'Физ. лица в абс.вел.'!Z87*100/'Физ. лица в абс.вел.'!N87-100</f>
        <v>13.417549094056398</v>
      </c>
      <c r="N80" s="11">
        <f>'Физ. лица в абс.вел.'!AA87*100/'Физ. лица в абс.вел.'!O87-100</f>
        <v>14.146062179149453</v>
      </c>
      <c r="O80" s="11">
        <f>'Физ. лица в абс.вел.'!AB87*100/'Физ. лица в абс.вел.'!P87-100</f>
        <v>14.547040078230012</v>
      </c>
      <c r="P80" s="11">
        <f>'Физ. лица в абс.вел.'!AC87*100/'Физ. лица в абс.вел.'!Q87-100</f>
        <v>14.898557008325596</v>
      </c>
      <c r="Q80" s="11">
        <f>'Физ. лица в абс.вел.'!AD87*100/'Физ. лица в абс.вел.'!R87-100</f>
        <v>16.794790684625411</v>
      </c>
      <c r="R80" s="11">
        <f>'Физ. лица в абс.вел.'!AE87*100/'Физ. лица в абс.вел.'!S87-100</f>
        <v>16.586687483198574</v>
      </c>
      <c r="S80" s="11">
        <f>'Физ. лица в абс.вел.'!AF87*100/'Физ. лица в абс.вел.'!T87-100</f>
        <v>16.406654751803515</v>
      </c>
      <c r="T80" s="11">
        <f>'Физ. лица в абс.вел.'!AG87*100/'Физ. лица в абс.вел.'!U87-100</f>
        <v>16.079800711202054</v>
      </c>
      <c r="U80" s="11">
        <f>'Физ. лица в абс.вел.'!AH87*100/'Физ. лица в абс.вел.'!V87-100</f>
        <v>15.969635294962629</v>
      </c>
      <c r="V80" s="11">
        <f>'Физ. лица в абс.вел.'!AI87*100/'Физ. лица в абс.вел.'!W87-100</f>
        <v>16.386288464848462</v>
      </c>
      <c r="W80" s="11">
        <f>'Физ. лица в абс.вел.'!AJ87*100/'Физ. лица в абс.вел.'!X87-100</f>
        <v>15.764124851565882</v>
      </c>
      <c r="X80" s="11">
        <f>'Физ. лица в абс.вел.'!AK87*100/'Физ. лица в абс.вел.'!Y87-100</f>
        <v>15.092962588013918</v>
      </c>
      <c r="Y80" s="11">
        <f>'Физ. лица в абс.вел.'!AL87*100/'Физ. лица в абс.вел.'!Z87-100</f>
        <v>15.120114083424426</v>
      </c>
      <c r="Z80" s="11">
        <f>'Физ. лица в абс.вел.'!AM87*100/'Физ. лица в абс.вел.'!AA87-100</f>
        <v>15.530914450136848</v>
      </c>
      <c r="AA80" s="11">
        <f>'Физ. лица в абс.вел.'!AN87*100/'Физ. лица в абс.вел.'!AB87-100</f>
        <v>17.019912329789221</v>
      </c>
      <c r="AB80" s="11">
        <f>'Физ. лица в абс.вел.'!AO87*100/'Физ. лица в абс.вел.'!AC87-100</f>
        <v>17.824108736969421</v>
      </c>
      <c r="AC80" s="11">
        <f>'Физ. лица в абс.вел.'!AP87*100/'Физ. лица в абс.вел.'!AD87-100</f>
        <v>14.937379085632827</v>
      </c>
      <c r="AD80" s="11">
        <f>'Физ. лица в абс.вел.'!AQ87*100/'Физ. лица в абс.вел.'!AE87-100</f>
        <v>13.483672899804631</v>
      </c>
      <c r="AE80" s="11">
        <f>'Физ. лица в абс.вел.'!AR87*100/'Физ. лица в абс.вел.'!AF87-100</f>
        <v>13.101085974844153</v>
      </c>
      <c r="AF80" s="11">
        <f>'Физ. лица в абс.вел.'!AS87*100/'Физ. лица в абс.вел.'!AG87-100</f>
        <v>13.263809678996253</v>
      </c>
      <c r="AG80" s="11">
        <f>'Физ. лица в абс.вел.'!AT87*100/'Физ. лица в абс.вел.'!AH87-100</f>
        <v>13.738608959173661</v>
      </c>
      <c r="AH80" s="11">
        <f>'Физ. лица в абс.вел.'!AU87*100/'Физ. лица в абс.вел.'!AI87-100</f>
        <v>14.183503010054523</v>
      </c>
      <c r="AI80" s="11">
        <f>'Физ. лица в абс.вел.'!AV87*100/'Физ. лица в абс.вел.'!AJ87-100</f>
        <v>14.951656380421099</v>
      </c>
      <c r="AJ80" s="11">
        <f>'Физ. лица в абс.вел.'!AW87*100/'Физ. лица в абс.вел.'!AK87-100</f>
        <v>14.89155932342895</v>
      </c>
      <c r="AK80" s="11">
        <f>'Физ. лица в абс.вел.'!AX87*100/'Физ. лица в абс.вел.'!AL87-100</f>
        <v>15.245380265270441</v>
      </c>
      <c r="AL80" s="11">
        <f>'Физ. лица в абс.вел.'!AY87*100/'Физ. лица в абс.вел.'!AM87-100</f>
        <v>15.159154416231317</v>
      </c>
      <c r="AM80" s="11">
        <f>'Физ. лица в абс.вел.'!AZ87*100/'Физ. лица в абс.вел.'!AN87-100</f>
        <v>15.008717310087178</v>
      </c>
      <c r="AN80" s="11">
        <f>'Физ. лица в абс.вел.'!BA87*100/'Физ. лица в абс.вел.'!AO87-100</f>
        <v>15.616537457595641</v>
      </c>
      <c r="AO80" s="11">
        <f>'Физ. лица в абс.вел.'!BB87*100/'Физ. лица в абс.вел.'!AP87-100</f>
        <v>20.078352626191034</v>
      </c>
      <c r="AP80" s="11">
        <f>'Физ. лица в абс.вел.'!BC87*100/'Физ. лица в абс.вел.'!AQ87-100</f>
        <v>23.381503743126132</v>
      </c>
      <c r="AQ80" s="11">
        <f>'Физ. лица в абс.вел.'!BD87*100/'Физ. лица в абс.вел.'!AR87-100</f>
        <v>25.507113712276876</v>
      </c>
      <c r="AR80" s="11">
        <f>'Физ. лица в абс.вел.'!BE87*100/'Физ. лица в абс.вел.'!AS87-100</f>
        <v>26.012564139452351</v>
      </c>
      <c r="AS80" s="11">
        <f>'Физ. лица в абс.вел.'!BF87*100/'Физ. лица в абс.вел.'!AT87-100</f>
        <v>26.057097824353363</v>
      </c>
      <c r="AT80" s="11">
        <f>'Физ. лица в абс.вел.'!BG87*100/'Физ. лица в абс.вел.'!AU87-100</f>
        <v>25.884009164435369</v>
      </c>
      <c r="AU80" s="11">
        <f>'Физ. лица в абс.вел.'!BH87*100/'Физ. лица в абс.вел.'!AV87-100</f>
        <v>26.001140798015371</v>
      </c>
      <c r="AV80" s="11">
        <f>'Физ. лица в абс.вел.'!BI87*100/'Физ. лица в абс.вел.'!AW87-100</f>
        <v>26.103698397062772</v>
      </c>
      <c r="AW80" s="11">
        <f>'Физ. лица в абс.вел.'!BJ87*100/'Физ. лица в абс.вел.'!AX87-100</f>
        <v>26.206131594125736</v>
      </c>
      <c r="AX80" s="11">
        <f>'Физ. лица в абс.вел.'!BK87*100/'Физ. лица в абс.вел.'!AY87-100</f>
        <v>26.414347883423446</v>
      </c>
      <c r="AY80" s="11">
        <f>'Физ. лица в абс.вел.'!BL87*100/'Физ. лица в абс.вел.'!AZ87-100</f>
        <v>26.560117810117816</v>
      </c>
      <c r="AZ80" s="11">
        <f>'Физ. лица в абс.вел.'!BM87*100/'Физ. лица в абс.вел.'!BA87-100</f>
        <v>24.011736553275327</v>
      </c>
      <c r="BA80" s="11">
        <f>'Физ. лица в абс.вел.'!BN87*100/'Физ. лица в абс.вел.'!BB87-100</f>
        <v>19.627838347405529</v>
      </c>
      <c r="BB80" s="11">
        <f>'Физ. лица в абс.вел.'!BO87*100/'Физ. лица в абс.вел.'!BC87-100</f>
        <v>15.990942505641002</v>
      </c>
      <c r="BC80" s="11">
        <f>'Физ. лица в абс.вел.'!BP87*100/'Физ. лица в абс.вел.'!BD87-100</f>
        <v>13.530205924799432</v>
      </c>
      <c r="BD80" s="11">
        <f>'Физ. лица в абс.вел.'!BQ87*100/'Физ. лица в абс.вел.'!BE87-100</f>
        <v>12.731092117180538</v>
      </c>
      <c r="BE80" s="11">
        <f>'Физ. лица в абс.вел.'!BR87*100/'Физ. лица в абс.вел.'!BF87-100</f>
        <v>11.959393583054862</v>
      </c>
      <c r="BF80" s="11">
        <f>'Физ. лица в абс.вел.'!BS87*100/'Физ. лица в абс.вел.'!BG87-100</f>
        <v>11.91854515685759</v>
      </c>
      <c r="BG80" s="11">
        <f>'Физ. лица в абс.вел.'!BT87*100/'Физ. лица в абс.вел.'!BH87-100</f>
        <v>11.494822766891573</v>
      </c>
      <c r="BH80" s="11">
        <f>'Физ. лица в абс.вел.'!BU87*100/'Физ. лица в абс.вел.'!BI87-100</f>
        <v>11.780286891066609</v>
      </c>
      <c r="BI80" s="11">
        <f>'Физ. лица в абс.вел.'!BV87*100/'Физ. лица в абс.вел.'!BJ87-100</f>
        <v>12.103102061478751</v>
      </c>
      <c r="BJ80" s="11">
        <f>'Физ. лица в абс.вел.'!BW87*100/'Физ. лица в абс.вел.'!BK87-100</f>
        <v>11.602336741080748</v>
      </c>
      <c r="BK80" s="11">
        <f>'Физ. лица в абс.вел.'!BX87*100/'Физ. лица в абс.вел.'!BL87-100</f>
        <v>10.936270114509824</v>
      </c>
      <c r="BL80" s="11">
        <f>'Физ. лица в абс.вел.'!BY87*100/'Физ. лица в абс.вел.'!BM87-100</f>
        <v>12.605345697531703</v>
      </c>
      <c r="BM80" s="11">
        <f>'Физ. лица в абс.вел.'!BZ87*100/'Физ. лица в абс.вел.'!BN87-100</f>
        <v>15.381610865185635</v>
      </c>
      <c r="BN80" s="11">
        <f>'Физ. лица в абс.вел.'!CA87*100/'Физ. лица в абс.вел.'!BO87-100</f>
        <v>18.195316098077356</v>
      </c>
      <c r="BO80" s="11">
        <f>'Физ. лица в абс.вел.'!CB87*100/'Физ. лица в абс.вел.'!BP87-100</f>
        <v>20.632859486057953</v>
      </c>
      <c r="BP80" s="11">
        <f>'Физ. лица в абс.вел.'!CC87*100/'Физ. лица в абс.вел.'!BQ87-100</f>
        <v>22.246377790080615</v>
      </c>
      <c r="BQ80" s="11">
        <f>'Физ. лица в абс.вел.'!CD87*100/'Физ. лица в абс.вел.'!BR87-100</f>
        <v>24.752047436715586</v>
      </c>
      <c r="BR80" s="11">
        <f>'Физ. лица в абс.вел.'!CE87*100/'Физ. лица в абс.вел.'!BS87-100</f>
        <v>26.072702099034728</v>
      </c>
      <c r="BS80" s="11">
        <f>'Физ. лица в абс.вел.'!CF87*100/'Физ. лица в абс.вел.'!BT87-100</f>
        <v>27.377484468046717</v>
      </c>
      <c r="BT80" s="11">
        <f>'Физ. лица в абс.вел.'!CG87*100/'Физ. лица в абс.вел.'!BU87-100</f>
        <v>28.130538914547458</v>
      </c>
      <c r="BU80" s="11">
        <f>'Физ. лица в абс.вел.'!CH87*100/'Физ. лица в абс.вел.'!BV87-100</f>
        <v>27.001041130944174</v>
      </c>
      <c r="BV80" s="11">
        <f>'Физ. лица в абс.вел.'!CI87*100/'Физ. лица в абс.вел.'!BW87-100</f>
        <v>27.471288004835699</v>
      </c>
      <c r="BW80" s="11">
        <f>'Физ. лица в абс.вел.'!CJ87*100/'Физ. лица в абс.вел.'!BX87-100</f>
        <v>27.516211230325951</v>
      </c>
      <c r="BX80" s="11">
        <f>'Физ. лица в абс.вел.'!CK87*100/'Физ. лица в абс.вел.'!BY87-100</f>
        <v>27.421630426226329</v>
      </c>
      <c r="BY80" s="11">
        <f>'Физ. лица в абс.вел.'!CL87*100/'Физ. лица в абс.вел.'!BZ87-100</f>
        <v>27.232288678651386</v>
      </c>
      <c r="BZ80" s="11">
        <f>'Физ. лица в абс.вел.'!CM87*100/'Физ. лица в абс.вел.'!CA87-100</f>
        <v>27.224086491767807</v>
      </c>
      <c r="CA80" s="11">
        <f>'Физ. лица в абс.вел.'!CN87*100/'Физ. лица в абс.вел.'!CB87-100</f>
        <v>27.635827998413689</v>
      </c>
      <c r="CB80" s="11">
        <f>'Физ. лица в абс.вел.'!CO87*100/'Физ. лица в абс.вел.'!CC87-100</f>
        <v>25.897472716829412</v>
      </c>
      <c r="CC80" s="11">
        <f>'Физ. лица в абс.вел.'!CP87*100/'Физ. лица в абс.вел.'!CD87-100</f>
        <v>23.893385624537075</v>
      </c>
      <c r="CD80" s="11">
        <f>'Физ. лица в абс.вел.'!CQ87*100/'Физ. лица в абс.вел.'!CE87-100</f>
        <v>21.969539991711557</v>
      </c>
      <c r="CE80" s="11">
        <f>'Физ. лица в абс.вел.'!CR87*100/'Физ. лица в абс.вел.'!CF87-100</f>
        <v>19.361073445184275</v>
      </c>
      <c r="CF80" s="11">
        <f>'Физ. лица в абс.вел.'!CS87*100/'Физ. лица в абс.вел.'!CG87-100</f>
        <v>13.794009589020717</v>
      </c>
      <c r="CG80" s="11">
        <f>'Физ. лица в абс.вел.'!CT87*100/'Физ. лица в абс.вел.'!CH87-100</f>
        <v>12.478456045394168</v>
      </c>
      <c r="CH80" s="11">
        <f>'Физ. лица в абс.вел.'!CU87*100/'Физ. лица в абс.вел.'!CI87-100</f>
        <v>9.8505551020009108</v>
      </c>
      <c r="CI80" s="11">
        <f>'Физ. лица в абс.вел.'!CV87*100/'Физ. лица в абс.вел.'!CJ87-100</f>
        <v>9.0459993129375817</v>
      </c>
      <c r="CJ80" s="11">
        <f>'Физ. лица в абс.вел.'!CW87*100/'Физ. лица в абс.вел.'!CK87-100</f>
        <v>7.8832692590990945</v>
      </c>
      <c r="CK80" s="11">
        <f>'Физ. лица в абс.вел.'!CX87*100/'Физ. лица в абс.вел.'!CL87-100</f>
        <v>6.651107428758138</v>
      </c>
      <c r="CL80" s="11">
        <f>'Физ. лица в абс.вел.'!CY87*100/'Физ. лица в абс.вел.'!CM87-100</f>
        <v>5.5440258184843572</v>
      </c>
      <c r="CM80" s="11">
        <f>'Физ. лица в абс.вел.'!CZ87*100/'Физ. лица в абс.вел.'!CN87-100</f>
        <v>3.2762217586222135</v>
      </c>
      <c r="CN80" s="11">
        <f>'Физ. лица в абс.вел.'!DA87*100/'Физ. лица в абс.вел.'!CO87-100</f>
        <v>2.6202539974995034</v>
      </c>
      <c r="CO80" s="11">
        <f>'Физ. лица в абс.вел.'!DB87*100/'Физ. лица в абс.вел.'!CP87-100</f>
        <v>2.3315427062411089</v>
      </c>
      <c r="CP80" s="11">
        <f>'Физ. лица в абс.вел.'!DC87*100/'Физ. лица в абс.вел.'!CQ87-100</f>
        <v>2.0598853259715497</v>
      </c>
      <c r="CQ80" s="11">
        <f>'Физ. лица в абс.вел.'!DD87*100/'Физ. лица в абс.вел.'!CR87-100</f>
        <v>3.2978678309524838</v>
      </c>
      <c r="CR80" s="11">
        <f>'Физ. лица в абс.вел.'!DE87*100/'Физ. лица в абс.вел.'!CS87-100</f>
        <v>7.1234368872815992</v>
      </c>
      <c r="CS80" s="11">
        <f>'Физ. лица в абс.вел.'!DF87*100/'Физ. лица в абс.вел.'!CT87-100</f>
        <v>9.4045951677416184</v>
      </c>
    </row>
    <row r="81" spans="1:97" x14ac:dyDescent="0.25">
      <c r="A81" s="8" t="s">
        <v>81</v>
      </c>
      <c r="B81" s="11">
        <f>'Физ. лица в абс.вел.'!O88*100/'Физ. лица в абс.вел.'!C88-100</f>
        <v>15.728579062016834</v>
      </c>
      <c r="C81" s="11">
        <f>'Физ. лица в абс.вел.'!P88*100/'Физ. лица в абс.вел.'!D88-100</f>
        <v>16.187793475726977</v>
      </c>
      <c r="D81" s="11">
        <f>'Физ. лица в абс.вел.'!Q88*100/'Физ. лица в абс.вел.'!E88-100</f>
        <v>17.049962617469077</v>
      </c>
      <c r="E81" s="11">
        <f>'Физ. лица в абс.вел.'!R88*100/'Физ. лица в абс.вел.'!F88-100</f>
        <v>18.240944125336014</v>
      </c>
      <c r="F81" s="11">
        <f>'Физ. лица в абс.вел.'!S88*100/'Физ. лица в абс.вел.'!G88-100</f>
        <v>19.321065943225122</v>
      </c>
      <c r="G81" s="11">
        <f>'Физ. лица в абс.вел.'!T88*100/'Физ. лица в абс.вел.'!H88-100</f>
        <v>20.473168895771593</v>
      </c>
      <c r="H81" s="11">
        <f>'Физ. лица в абс.вел.'!U88*100/'Физ. лица в абс.вел.'!I88-100</f>
        <v>21.745308162929774</v>
      </c>
      <c r="I81" s="11">
        <f>'Физ. лица в абс.вел.'!V88*100/'Физ. лица в абс.вел.'!J88-100</f>
        <v>22.697691264062698</v>
      </c>
      <c r="J81" s="11">
        <f>'Физ. лица в абс.вел.'!W88*100/'Физ. лица в абс.вел.'!K88-100</f>
        <v>23.101563477059742</v>
      </c>
      <c r="K81" s="11">
        <f>'Физ. лица в абс.вел.'!X88*100/'Физ. лица в абс.вел.'!L88-100</f>
        <v>23.620080579322277</v>
      </c>
      <c r="L81" s="11">
        <f>'Физ. лица в абс.вел.'!Y88*100/'Физ. лица в абс.вел.'!M88-100</f>
        <v>23.975436811685853</v>
      </c>
      <c r="M81" s="11">
        <f>'Физ. лица в абс.вел.'!Z88*100/'Физ. лица в абс.вел.'!N88-100</f>
        <v>22.811977999101785</v>
      </c>
      <c r="N81" s="11">
        <f>'Физ. лица в абс.вел.'!AA88*100/'Физ. лица в абс.вел.'!O88-100</f>
        <v>22.306108228335916</v>
      </c>
      <c r="O81" s="11">
        <f>'Физ. лица в абс.вел.'!AB88*100/'Физ. лица в абс.вел.'!P88-100</f>
        <v>22.551205605476142</v>
      </c>
      <c r="P81" s="11">
        <f>'Физ. лица в абс.вел.'!AC88*100/'Физ. лица в абс.вел.'!Q88-100</f>
        <v>22.217005483482723</v>
      </c>
      <c r="Q81" s="11">
        <f>'Физ. лица в абс.вел.'!AD88*100/'Физ. лица в абс.вел.'!R88-100</f>
        <v>21.912866896003479</v>
      </c>
      <c r="R81" s="11">
        <f>'Физ. лица в абс.вел.'!AE88*100/'Физ. лица в абс.вел.'!S88-100</f>
        <v>20.995483432337622</v>
      </c>
      <c r="S81" s="11">
        <f>'Физ. лица в абс.вел.'!AF88*100/'Физ. лица в абс.вел.'!T88-100</f>
        <v>19.769487037436448</v>
      </c>
      <c r="T81" s="11">
        <f>'Физ. лица в абс.вел.'!AG88*100/'Физ. лица в абс.вел.'!U88-100</f>
        <v>18.052064328787722</v>
      </c>
      <c r="U81" s="11">
        <f>'Физ. лица в абс.вел.'!AH88*100/'Физ. лица в абс.вел.'!V88-100</f>
        <v>17.105494957488432</v>
      </c>
      <c r="V81" s="11">
        <f>'Физ. лица в абс.вел.'!AI88*100/'Физ. лица в абс.вел.'!W88-100</f>
        <v>16.680729104292439</v>
      </c>
      <c r="W81" s="11">
        <f>'Физ. лица в абс.вел.'!AJ88*100/'Физ. лица в абс.вел.'!X88-100</f>
        <v>16.083144181729736</v>
      </c>
      <c r="X81" s="11">
        <f>'Физ. лица в абс.вел.'!AK88*100/'Физ. лица в абс.вел.'!Y88-100</f>
        <v>14.80661442452444</v>
      </c>
      <c r="Y81" s="11">
        <f>'Физ. лица в абс.вел.'!AL88*100/'Физ. лица в абс.вел.'!Z88-100</f>
        <v>14.602740947375764</v>
      </c>
      <c r="Z81" s="11">
        <f>'Физ. лица в абс.вел.'!AM88*100/'Физ. лица в абс.вел.'!AA88-100</f>
        <v>14.422031997303534</v>
      </c>
      <c r="AA81" s="11">
        <f>'Физ. лица в абс.вел.'!AN88*100/'Физ. лица в абс.вел.'!AB88-100</f>
        <v>15.082737416658034</v>
      </c>
      <c r="AB81" s="11">
        <f>'Физ. лица в абс.вел.'!AO88*100/'Физ. лица в абс.вел.'!AC88-100</f>
        <v>15.461285802619713</v>
      </c>
      <c r="AC81" s="11">
        <f>'Физ. лица в абс.вел.'!AP88*100/'Физ. лица в абс.вел.'!AD88-100</f>
        <v>13.868286266058391</v>
      </c>
      <c r="AD81" s="11">
        <f>'Физ. лица в абс.вел.'!AQ88*100/'Физ. лица в абс.вел.'!AE88-100</f>
        <v>12.695831120552313</v>
      </c>
      <c r="AE81" s="11">
        <f>'Физ. лица в абс.вел.'!AR88*100/'Физ. лица в абс.вел.'!AF88-100</f>
        <v>11.863129909761383</v>
      </c>
      <c r="AF81" s="11">
        <f>'Физ. лица в абс.вел.'!AS88*100/'Физ. лица в абс.вел.'!AG88-100</f>
        <v>11.730548999155886</v>
      </c>
      <c r="AG81" s="11">
        <f>'Физ. лица в абс.вел.'!AT88*100/'Физ. лица в абс.вел.'!AH88-100</f>
        <v>11.497515968772177</v>
      </c>
      <c r="AH81" s="11">
        <f>'Физ. лица в абс.вел.'!AU88*100/'Физ. лица в абс.вел.'!AI88-100</f>
        <v>11.551862493852084</v>
      </c>
      <c r="AI81" s="11">
        <f>'Физ. лица в абс.вел.'!AV88*100/'Физ. лица в абс.вел.'!AJ88-100</f>
        <v>12.023187870012379</v>
      </c>
      <c r="AJ81" s="11">
        <f>'Физ. лица в абс.вел.'!AW88*100/'Физ. лица в абс.вел.'!AK88-100</f>
        <v>11.096194584109639</v>
      </c>
      <c r="AK81" s="11">
        <f>'Физ. лица в абс.вел.'!AX88*100/'Физ. лица в абс.вел.'!AL88-100</f>
        <v>11.343094997911123</v>
      </c>
      <c r="AL81" s="11">
        <f>'Физ. лица в абс.вел.'!AY88*100/'Физ. лица в абс.вел.'!AM88-100</f>
        <v>11.435594787042774</v>
      </c>
      <c r="AM81" s="11">
        <f>'Физ. лица в абс.вел.'!AZ88*100/'Физ. лица в абс.вел.'!AN88-100</f>
        <v>11.147800158096445</v>
      </c>
      <c r="AN81" s="11">
        <f>'Физ. лица в абс.вел.'!BA88*100/'Физ. лица в абс.вел.'!AO88-100</f>
        <v>11.312114929201016</v>
      </c>
      <c r="AO81" s="11">
        <f>'Физ. лица в абс.вел.'!BB88*100/'Физ. лица в абс.вел.'!AP88-100</f>
        <v>13.226329761085438</v>
      </c>
      <c r="AP81" s="11">
        <f>'Физ. лица в абс.вел.'!BC88*100/'Физ. лица в абс.вел.'!AQ88-100</f>
        <v>14.988366271021704</v>
      </c>
      <c r="AQ81" s="11">
        <f>'Физ. лица в абс.вел.'!BD88*100/'Физ. лица в абс.вел.'!AR88-100</f>
        <v>17.304501444522529</v>
      </c>
      <c r="AR81" s="11">
        <f>'Физ. лица в абс.вел.'!BE88*100/'Физ. лица в абс.вел.'!AS88-100</f>
        <v>18.706420738074499</v>
      </c>
      <c r="AS81" s="11">
        <f>'Физ. лица в абс.вел.'!BF88*100/'Физ. лица в абс.вел.'!AT88-100</f>
        <v>19.307353183864961</v>
      </c>
      <c r="AT81" s="11">
        <f>'Физ. лица в абс.вел.'!BG88*100/'Физ. лица в абс.вел.'!AU88-100</f>
        <v>19.462750849314048</v>
      </c>
      <c r="AU81" s="11">
        <f>'Физ. лица в абс.вел.'!BH88*100/'Физ. лица в абс.вел.'!AV88-100</f>
        <v>19.300280052985471</v>
      </c>
      <c r="AV81" s="11">
        <f>'Физ. лица в абс.вел.'!BI88*100/'Физ. лица в абс.вел.'!AW88-100</f>
        <v>19.667988403026982</v>
      </c>
      <c r="AW81" s="11">
        <f>'Физ. лица в абс.вел.'!BJ88*100/'Физ. лица в абс.вел.'!AX88-100</f>
        <v>20.238672657887264</v>
      </c>
      <c r="AX81" s="11">
        <f>'Физ. лица в абс.вел.'!BK88*100/'Физ. лица в абс.вел.'!AY88-100</f>
        <v>20.785287817328296</v>
      </c>
      <c r="AY81" s="11">
        <f>'Физ. лица в абс.вел.'!BL88*100/'Физ. лица в абс.вел.'!AZ88-100</f>
        <v>21.440403312927614</v>
      </c>
      <c r="AZ81" s="11">
        <f>'Физ. лица в абс.вел.'!BM88*100/'Физ. лица в абс.вел.'!BA88-100</f>
        <v>20.397867212810851</v>
      </c>
      <c r="BA81" s="11">
        <f>'Физ. лица в абс.вел.'!BN88*100/'Физ. лица в абс.вел.'!BB88-100</f>
        <v>18.649734071420824</v>
      </c>
      <c r="BB81" s="11">
        <f>'Физ. лица в абс.вел.'!BO88*100/'Физ. лица в абс.вел.'!BC88-100</f>
        <v>16.675631371343684</v>
      </c>
      <c r="BC81" s="11">
        <f>'Физ. лица в абс.вел.'!BP88*100/'Физ. лица в абс.вел.'!BD88-100</f>
        <v>14.602843105033472</v>
      </c>
      <c r="BD81" s="11">
        <f>'Физ. лица в абс.вел.'!BQ88*100/'Физ. лица в абс.вел.'!BE88-100</f>
        <v>13.711007965624177</v>
      </c>
      <c r="BE81" s="11">
        <f>'Физ. лица в абс.вел.'!BR88*100/'Физ. лица в абс.вел.'!BF88-100</f>
        <v>13.360707891856009</v>
      </c>
      <c r="BF81" s="11">
        <f>'Физ. лица в абс.вел.'!BS88*100/'Физ. лица в абс.вел.'!BG88-100</f>
        <v>13.718901027179058</v>
      </c>
      <c r="BG81" s="11">
        <f>'Физ. лица в абс.вел.'!BT88*100/'Физ. лица в абс.вел.'!BH88-100</f>
        <v>13.753212873778722</v>
      </c>
      <c r="BH81" s="11">
        <f>'Физ. лица в абс.вел.'!BU88*100/'Физ. лица в абс.вел.'!BI88-100</f>
        <v>14.956479003566912</v>
      </c>
      <c r="BI81" s="11">
        <f>'Физ. лица в абс.вел.'!BV88*100/'Физ. лица в абс.вел.'!BJ88-100</f>
        <v>15.362367375519469</v>
      </c>
      <c r="BJ81" s="11">
        <f>'Физ. лица в абс.вел.'!BW88*100/'Физ. лица в абс.вел.'!BK88-100</f>
        <v>15.069335697979355</v>
      </c>
      <c r="BK81" s="11">
        <f>'Физ. лица в абс.вел.'!BX88*100/'Физ. лица в абс.вел.'!BL88-100</f>
        <v>14.344013165698016</v>
      </c>
      <c r="BL81" s="11">
        <f>'Физ. лица в абс.вел.'!BY88*100/'Физ. лица в абс.вел.'!BM88-100</f>
        <v>15.353538316023332</v>
      </c>
      <c r="BM81" s="11">
        <f>'Физ. лица в абс.вел.'!BZ88*100/'Физ. лица в абс.вел.'!BN88-100</f>
        <v>16.840237119437944</v>
      </c>
      <c r="BN81" s="11">
        <f>'Физ. лица в абс.вел.'!CA88*100/'Физ. лица в абс.вел.'!BO88-100</f>
        <v>19.47972120081225</v>
      </c>
      <c r="BO81" s="11">
        <f>'Физ. лица в абс.вел.'!CB88*100/'Физ. лица в абс.вел.'!BP88-100</f>
        <v>21.447551838299361</v>
      </c>
      <c r="BP81" s="11">
        <f>'Физ. лица в абс.вел.'!CC88*100/'Физ. лица в абс.вел.'!BQ88-100</f>
        <v>22.232877493690026</v>
      </c>
      <c r="BQ81" s="11">
        <f>'Физ. лица в абс.вел.'!CD88*100/'Физ. лица в абс.вел.'!BR88-100</f>
        <v>23.922395760702827</v>
      </c>
      <c r="BR81" s="11">
        <f>'Физ. лица в абс.вел.'!CE88*100/'Физ. лица в абс.вел.'!BS88-100</f>
        <v>25.058674419319686</v>
      </c>
      <c r="BS81" s="11">
        <f>'Физ. лица в абс.вел.'!CF88*100/'Физ. лица в абс.вел.'!BT88-100</f>
        <v>26.540979066327111</v>
      </c>
      <c r="BT81" s="11">
        <f>'Физ. лица в абс.вел.'!CG88*100/'Физ. лица в абс.вел.'!BU88-100</f>
        <v>27.114958767948224</v>
      </c>
      <c r="BU81" s="11">
        <f>'Физ. лица в абс.вел.'!CH88*100/'Физ. лица в абс.вел.'!BV88-100</f>
        <v>26.201754964702772</v>
      </c>
      <c r="BV81" s="11">
        <f>'Физ. лица в абс.вел.'!CI88*100/'Физ. лица в абс.вел.'!BW88-100</f>
        <v>26.110424297674058</v>
      </c>
      <c r="BW81" s="11">
        <f>'Физ. лица в абс.вел.'!CJ88*100/'Физ. лица в абс.вел.'!BX88-100</f>
        <v>25.528135342684223</v>
      </c>
      <c r="BX81" s="11">
        <f>'Физ. лица в абс.вел.'!CK88*100/'Физ. лица в абс.вел.'!BY88-100</f>
        <v>24.616797658357996</v>
      </c>
      <c r="BY81" s="11">
        <f>'Физ. лица в абс.вел.'!CL88*100/'Физ. лица в абс.вел.'!BZ88-100</f>
        <v>24.565848525372616</v>
      </c>
      <c r="BZ81" s="11">
        <f>'Физ. лица в абс.вел.'!CM88*100/'Физ. лица в абс.вел.'!CA88-100</f>
        <v>23.550631438405659</v>
      </c>
      <c r="CA81" s="11">
        <f>'Физ. лица в абс.вел.'!CN88*100/'Физ. лица в абс.вел.'!CB88-100</f>
        <v>23.249161570329449</v>
      </c>
      <c r="CB81" s="11">
        <f>'Физ. лица в абс.вел.'!CO88*100/'Физ. лица в абс.вел.'!CC88-100</f>
        <v>21.499505647863785</v>
      </c>
      <c r="CC81" s="11">
        <f>'Физ. лица в абс.вел.'!CP88*100/'Физ. лица в абс.вел.'!CD88-100</f>
        <v>19.167892780883307</v>
      </c>
      <c r="CD81" s="11">
        <f>'Физ. лица в абс.вел.'!CQ88*100/'Физ. лица в абс.вел.'!CE88-100</f>
        <v>16.362806910191551</v>
      </c>
      <c r="CE81" s="11">
        <f>'Физ. лица в абс.вел.'!CR88*100/'Физ. лица в абс.вел.'!CF88-100</f>
        <v>13.457801740244491</v>
      </c>
      <c r="CF81" s="11">
        <f>'Физ. лица в абс.вел.'!CS88*100/'Физ. лица в абс.вел.'!CG88-100</f>
        <v>9.4551559962794158</v>
      </c>
      <c r="CG81" s="11">
        <f>'Физ. лица в абс.вел.'!CT88*100/'Физ. лица в абс.вел.'!CH88-100</f>
        <v>7.3563392651763877</v>
      </c>
      <c r="CH81" s="11">
        <f>'Физ. лица в абс.вел.'!CU88*100/'Физ. лица в абс.вел.'!CI88-100</f>
        <v>4.983943314047977</v>
      </c>
      <c r="CI81" s="11">
        <f>'Физ. лица в абс.вел.'!CV88*100/'Физ. лица в абс.вел.'!CJ88-100</f>
        <v>3.9161456759708955</v>
      </c>
      <c r="CJ81" s="11">
        <f>'Физ. лица в абс.вел.'!CW88*100/'Физ. лица в абс.вел.'!CK88-100</f>
        <v>2.4855396982463986</v>
      </c>
      <c r="CK81" s="11">
        <f>'Физ. лица в абс.вел.'!CX88*100/'Физ. лица в абс.вел.'!CL88-100</f>
        <v>1.0650173480162977</v>
      </c>
      <c r="CL81" s="11">
        <f>'Физ. лица в абс.вел.'!CY88*100/'Физ. лица в абс.вел.'!CM88-100</f>
        <v>-6.1963704140666209E-2</v>
      </c>
      <c r="CM81" s="11">
        <f>'Физ. лица в абс.вел.'!CZ88*100/'Физ. лица в абс.вел.'!CN88-100</f>
        <v>-1.9884317363308952</v>
      </c>
      <c r="CN81" s="11">
        <f>'Физ. лица в абс.вел.'!DA88*100/'Физ. лица в абс.вел.'!CO88-100</f>
        <v>-2.9453490130560311</v>
      </c>
      <c r="CO81" s="11">
        <f>'Физ. лица в абс.вел.'!DB88*100/'Физ. лица в абс.вел.'!CP88-100</f>
        <v>-3.0418349689442437</v>
      </c>
      <c r="CP81" s="11">
        <f>'Физ. лица в абс.вел.'!DC88*100/'Физ. лица в абс.вел.'!CQ88-100</f>
        <v>-3.1028225191153354</v>
      </c>
      <c r="CQ81" s="11">
        <f>'Физ. лица в абс.вел.'!DD88*100/'Физ. лица в абс.вел.'!CR88-100</f>
        <v>-2.2814475358813979</v>
      </c>
      <c r="CR81" s="11">
        <f>'Физ. лица в абс.вел.'!DE88*100/'Физ. лица в абс.вел.'!CS88-100</f>
        <v>-0.26814156530339517</v>
      </c>
      <c r="CS81" s="11">
        <f>'Физ. лица в абс.вел.'!DF88*100/'Физ. лица в абс.вел.'!CT88-100</f>
        <v>1.5107946950532067</v>
      </c>
    </row>
    <row r="82" spans="1:97" x14ac:dyDescent="0.25">
      <c r="A82" s="8" t="s">
        <v>82</v>
      </c>
      <c r="B82" s="11">
        <f>'Физ. лица в абс.вел.'!O89*100/'Физ. лица в абс.вел.'!C89-100</f>
        <v>7.1504402654442458</v>
      </c>
      <c r="C82" s="11">
        <f>'Физ. лица в абс.вел.'!P89*100/'Физ. лица в абс.вел.'!D89-100</f>
        <v>7.5918025947832319</v>
      </c>
      <c r="D82" s="11">
        <f>'Физ. лица в абс.вел.'!Q89*100/'Физ. лица в абс.вел.'!E89-100</f>
        <v>9.0770456876236523</v>
      </c>
      <c r="E82" s="11">
        <f>'Физ. лица в абс.вел.'!R89*100/'Физ. лица в абс.вел.'!F89-100</f>
        <v>9.8149532180224952</v>
      </c>
      <c r="F82" s="11">
        <f>'Физ. лица в абс.вел.'!S89*100/'Физ. лица в абс.вел.'!G89-100</f>
        <v>12.847853486778035</v>
      </c>
      <c r="G82" s="11">
        <f>'Физ. лица в абс.вел.'!T89*100/'Физ. лица в абс.вел.'!H89-100</f>
        <v>14.24482908143996</v>
      </c>
      <c r="H82" s="11">
        <f>'Физ. лица в абс.вел.'!U89*100/'Физ. лица в абс.вел.'!I89-100</f>
        <v>15.262772080606723</v>
      </c>
      <c r="I82" s="11">
        <f>'Физ. лица в абс.вел.'!V89*100/'Физ. лица в абс.вел.'!J89-100</f>
        <v>16.158686686608945</v>
      </c>
      <c r="J82" s="11">
        <f>'Физ. лица в абс.вел.'!W89*100/'Физ. лица в абс.вел.'!K89-100</f>
        <v>17.020418842965199</v>
      </c>
      <c r="K82" s="11">
        <f>'Физ. лица в абс.вел.'!X89*100/'Физ. лица в абс.вел.'!L89-100</f>
        <v>17.92026791655536</v>
      </c>
      <c r="L82" s="11">
        <f>'Физ. лица в абс.вел.'!Y89*100/'Физ. лица в абс.вел.'!M89-100</f>
        <v>18.668886788033589</v>
      </c>
      <c r="M82" s="11">
        <f>'Физ. лица в абс.вел.'!Z89*100/'Физ. лица в абс.вел.'!N89-100</f>
        <v>17.737366533328483</v>
      </c>
      <c r="N82" s="11">
        <f>'Физ. лица в абс.вел.'!AA89*100/'Физ. лица в абс.вел.'!O89-100</f>
        <v>17.916554823945347</v>
      </c>
      <c r="O82" s="11">
        <f>'Физ. лица в абс.вел.'!AB89*100/'Физ. лица в абс.вел.'!P89-100</f>
        <v>18.29503868018773</v>
      </c>
      <c r="P82" s="11">
        <f>'Физ. лица в абс.вел.'!AC89*100/'Физ. лица в абс.вел.'!Q89-100</f>
        <v>18.001855040785088</v>
      </c>
      <c r="Q82" s="11">
        <f>'Физ. лица в абс.вел.'!AD89*100/'Физ. лица в абс.вел.'!R89-100</f>
        <v>18.566730431010612</v>
      </c>
      <c r="R82" s="11">
        <f>'Физ. лица в абс.вел.'!AE89*100/'Физ. лица в абс.вел.'!S89-100</f>
        <v>18.289499774271846</v>
      </c>
      <c r="S82" s="11">
        <f>'Физ. лица в абс.вел.'!AF89*100/'Физ. лица в абс.вел.'!T89-100</f>
        <v>17.711473899139165</v>
      </c>
      <c r="T82" s="11">
        <f>'Физ. лица в абс.вел.'!AG89*100/'Физ. лица в абс.вел.'!U89-100</f>
        <v>17.55988538684359</v>
      </c>
      <c r="U82" s="11">
        <f>'Физ. лица в абс.вел.'!AH89*100/'Физ. лица в абс.вел.'!V89-100</f>
        <v>17.145937270886151</v>
      </c>
      <c r="V82" s="11">
        <f>'Физ. лица в абс.вел.'!AI89*100/'Физ. лица в абс.вел.'!W89-100</f>
        <v>16.999878400282086</v>
      </c>
      <c r="W82" s="11">
        <f>'Физ. лица в абс.вел.'!AJ89*100/'Физ. лица в абс.вел.'!X89-100</f>
        <v>15.943511240465625</v>
      </c>
      <c r="X82" s="11">
        <f>'Физ. лица в абс.вел.'!AK89*100/'Физ. лица в абс.вел.'!Y89-100</f>
        <v>15.112716799655942</v>
      </c>
      <c r="Y82" s="11">
        <f>'Физ. лица в абс.вел.'!AL89*100/'Физ. лица в абс.вел.'!Z89-100</f>
        <v>15.078685849807087</v>
      </c>
      <c r="Z82" s="11">
        <f>'Физ. лица в абс.вел.'!AM89*100/'Физ. лица в абс.вел.'!AA89-100</f>
        <v>14.95189180267387</v>
      </c>
      <c r="AA82" s="11">
        <f>'Физ. лица в абс.вел.'!AN89*100/'Физ. лица в абс.вел.'!AB89-100</f>
        <v>15.347203458524717</v>
      </c>
      <c r="AB82" s="11">
        <f>'Физ. лица в абс.вел.'!AO89*100/'Физ. лица в абс.вел.'!AC89-100</f>
        <v>15.423383255211306</v>
      </c>
      <c r="AC82" s="11">
        <f>'Физ. лица в абс.вел.'!AP89*100/'Физ. лица в абс.вел.'!AD89-100</f>
        <v>13.459179564969048</v>
      </c>
      <c r="AD82" s="11">
        <f>'Физ. лица в абс.вел.'!AQ89*100/'Физ. лица в абс.вел.'!AE89-100</f>
        <v>12.011812476928753</v>
      </c>
      <c r="AE82" s="11">
        <f>'Физ. лица в абс.вел.'!AR89*100/'Физ. лица в абс.вел.'!AF89-100</f>
        <v>11.229629899527239</v>
      </c>
      <c r="AF82" s="11">
        <f>'Физ. лица в абс.вел.'!AS89*100/'Физ. лица в абс.вел.'!AG89-100</f>
        <v>10.806772017109012</v>
      </c>
      <c r="AG82" s="11">
        <f>'Физ. лица в абс.вел.'!AT89*100/'Физ. лица в абс.вел.'!AH89-100</f>
        <v>11.064252264600185</v>
      </c>
      <c r="AH82" s="11">
        <f>'Физ. лица в абс.вел.'!AU89*100/'Физ. лица в абс.вел.'!AI89-100</f>
        <v>11.124951342934992</v>
      </c>
      <c r="AI82" s="11">
        <f>'Физ. лица в абс.вел.'!AV89*100/'Физ. лица в абс.вел.'!AJ89-100</f>
        <v>12.146252724433225</v>
      </c>
      <c r="AJ82" s="11">
        <f>'Физ. лица в абс.вел.'!AW89*100/'Физ. лица в абс.вел.'!AK89-100</f>
        <v>11.984177618986863</v>
      </c>
      <c r="AK82" s="11">
        <f>'Физ. лица в абс.вел.'!AX89*100/'Физ. лица в абс.вел.'!AL89-100</f>
        <v>12.42213886861623</v>
      </c>
      <c r="AL82" s="11">
        <f>'Физ. лица в абс.вел.'!AY89*100/'Физ. лица в абс.вел.'!AM89-100</f>
        <v>12.719072273790715</v>
      </c>
      <c r="AM82" s="11">
        <f>'Физ. лица в абс.вел.'!AZ89*100/'Физ. лица в абс.вел.'!AN89-100</f>
        <v>13.065120637151551</v>
      </c>
      <c r="AN82" s="11">
        <f>'Физ. лица в абс.вел.'!BA89*100/'Физ. лица в абс.вел.'!AO89-100</f>
        <v>14.136670160870963</v>
      </c>
      <c r="AO82" s="11">
        <f>'Физ. лица в абс.вел.'!BB89*100/'Физ. лица в абс.вел.'!AP89-100</f>
        <v>16.823332315488031</v>
      </c>
      <c r="AP82" s="11">
        <f>'Физ. лица в абс.вел.'!BC89*100/'Физ. лица в абс.вел.'!AQ89-100</f>
        <v>19.360499604534667</v>
      </c>
      <c r="AQ82" s="11">
        <f>'Физ. лица в абс.вел.'!BD89*100/'Физ. лица в абс.вел.'!AR89-100</f>
        <v>21.304735932650331</v>
      </c>
      <c r="AR82" s="11">
        <f>'Физ. лица в абс.вел.'!BE89*100/'Физ. лица в абс.вел.'!AS89-100</f>
        <v>22.109972462469017</v>
      </c>
      <c r="AS82" s="11">
        <f>'Физ. лица в абс.вел.'!BF89*100/'Физ. лица в абс.вел.'!AT89-100</f>
        <v>22.310734910212801</v>
      </c>
      <c r="AT82" s="11">
        <f>'Физ. лица в абс.вел.'!BG89*100/'Физ. лица в абс.вел.'!AU89-100</f>
        <v>22.572509457755359</v>
      </c>
      <c r="AU82" s="11">
        <f>'Физ. лица в абс.вел.'!BH89*100/'Физ. лица в абс.вел.'!AV89-100</f>
        <v>22.507708905603209</v>
      </c>
      <c r="AV82" s="11">
        <f>'Физ. лица в абс.вел.'!BI89*100/'Физ. лица в абс.вел.'!AW89-100</f>
        <v>22.883100506673358</v>
      </c>
      <c r="AW82" s="11">
        <f>'Физ. лица в абс.вел.'!BJ89*100/'Физ. лица в абс.вел.'!AX89-100</f>
        <v>23.44349165131797</v>
      </c>
      <c r="AX82" s="11">
        <f>'Физ. лица в абс.вел.'!BK89*100/'Физ. лица в абс.вел.'!AY89-100</f>
        <v>23.616772569236304</v>
      </c>
      <c r="AY82" s="11">
        <f>'Физ. лица в абс.вел.'!BL89*100/'Физ. лица в абс.вел.'!AZ89-100</f>
        <v>23.742684000621537</v>
      </c>
      <c r="AZ82" s="11">
        <f>'Физ. лица в абс.вел.'!BM89*100/'Физ. лица в абс.вел.'!BA89-100</f>
        <v>21.622794330344234</v>
      </c>
      <c r="BA82" s="11">
        <f>'Физ. лица в абс.вел.'!BN89*100/'Физ. лица в абс.вел.'!BB89-100</f>
        <v>18.088954194806291</v>
      </c>
      <c r="BB82" s="11">
        <f>'Физ. лица в абс.вел.'!BO89*100/'Физ. лица в абс.вел.'!BC89-100</f>
        <v>15.065401207937882</v>
      </c>
      <c r="BC82" s="11">
        <f>'Физ. лица в абс.вел.'!BP89*100/'Физ. лица в абс.вел.'!BD89-100</f>
        <v>12.999918986794853</v>
      </c>
      <c r="BD82" s="11">
        <f>'Физ. лица в абс.вел.'!BQ89*100/'Физ. лица в абс.вел.'!BE89-100</f>
        <v>11.780305535348191</v>
      </c>
      <c r="BE82" s="11">
        <f>'Физ. лица в абс.вел.'!BR89*100/'Физ. лица в абс.вел.'!BF89-100</f>
        <v>10.757180832142183</v>
      </c>
      <c r="BF82" s="11">
        <f>'Физ. лица в абс.вел.'!BS89*100/'Физ. лица в абс.вел.'!BG89-100</f>
        <v>10.399202357364217</v>
      </c>
      <c r="BG82" s="11">
        <f>'Физ. лица в абс.вел.'!BT89*100/'Физ. лица в абс.вел.'!BH89-100</f>
        <v>10.075011398484776</v>
      </c>
      <c r="BH82" s="11">
        <f>'Физ. лица в абс.вел.'!BU89*100/'Физ. лица в абс.вел.'!BI89-100</f>
        <v>10.267854383156021</v>
      </c>
      <c r="BI82" s="11">
        <f>'Физ. лица в абс.вел.'!BV89*100/'Физ. лица в абс.вел.'!BJ89-100</f>
        <v>10.581350553099369</v>
      </c>
      <c r="BJ82" s="11">
        <f>'Физ. лица в абс.вел.'!BW89*100/'Физ. лица в абс.вел.'!BK89-100</f>
        <v>10.259798513705192</v>
      </c>
      <c r="BK82" s="11">
        <f>'Физ. лица в абс.вел.'!BX89*100/'Физ. лица в абс.вел.'!BL89-100</f>
        <v>10.015128231192861</v>
      </c>
      <c r="BL82" s="11">
        <f>'Физ. лица в абс.вел.'!BY89*100/'Физ. лица в абс.вел.'!BM89-100</f>
        <v>11.586395528600306</v>
      </c>
      <c r="BM82" s="11">
        <f>'Физ. лица в абс.вел.'!BZ89*100/'Физ. лица в абс.вел.'!BN89-100</f>
        <v>14.347160239767405</v>
      </c>
      <c r="BN82" s="11">
        <f>'Физ. лица в абс.вел.'!CA89*100/'Физ. лица в абс.вел.'!BO89-100</f>
        <v>17.058685910702394</v>
      </c>
      <c r="BO82" s="11">
        <f>'Физ. лица в абс.вел.'!CB89*100/'Физ. лица в абс.вел.'!BP89-100</f>
        <v>19.630780260485125</v>
      </c>
      <c r="BP82" s="11">
        <f>'Физ. лица в абс.вел.'!CC89*100/'Физ. лица в абс.вел.'!BQ89-100</f>
        <v>21.075829916638568</v>
      </c>
      <c r="BQ82" s="11">
        <f>'Физ. лица в абс.вел.'!CD89*100/'Физ. лица в абс.вел.'!BR89-100</f>
        <v>23.356010394464079</v>
      </c>
      <c r="BR82" s="11">
        <f>'Физ. лица в абс.вел.'!CE89*100/'Физ. лица в абс.вел.'!BS89-100</f>
        <v>25.035233750769393</v>
      </c>
      <c r="BS82" s="11">
        <f>'Физ. лица в абс.вел.'!CF89*100/'Физ. лица в абс.вел.'!BT89-100</f>
        <v>25.843735814798009</v>
      </c>
      <c r="BT82" s="11">
        <f>'Физ. лица в абс.вел.'!CG89*100/'Физ. лица в абс.вел.'!BU89-100</f>
        <v>26.209657074622854</v>
      </c>
      <c r="BU82" s="11">
        <f>'Физ. лица в абс.вел.'!CH89*100/'Физ. лица в абс.вел.'!BV89-100</f>
        <v>23.612977432715653</v>
      </c>
      <c r="BV82" s="11">
        <f>'Физ. лица в абс.вел.'!CI89*100/'Физ. лица в абс.вел.'!BW89-100</f>
        <v>23.90324354040682</v>
      </c>
      <c r="BW82" s="11">
        <f>'Физ. лица в абс.вел.'!CJ89*100/'Физ. лица в абс.вел.'!BX89-100</f>
        <v>23.5469003076321</v>
      </c>
      <c r="BX82" s="11">
        <f>'Физ. лица в абс.вел.'!CK89*100/'Физ. лица в абс.вел.'!BY89-100</f>
        <v>23.144309571259583</v>
      </c>
      <c r="BY82" s="11">
        <f>'Физ. лица в абс.вел.'!CL89*100/'Физ. лица в абс.вел.'!BZ89-100</f>
        <v>22.987260979884383</v>
      </c>
      <c r="BZ82" s="11">
        <f>'Физ. лица в абс.вел.'!CM89*100/'Физ. лица в абс.вел.'!CA89-100</f>
        <v>22.67062284127131</v>
      </c>
      <c r="CA82" s="11">
        <f>'Физ. лица в абс.вел.'!CN89*100/'Физ. лица в абс.вел.'!CB89-100</f>
        <v>22.308952346707414</v>
      </c>
      <c r="CB82" s="11">
        <f>'Физ. лица в абс.вел.'!CO89*100/'Физ. лица в абс.вел.'!CC89-100</f>
        <v>20.55598448051758</v>
      </c>
      <c r="CC82" s="11">
        <f>'Физ. лица в абс.вел.'!CP89*100/'Физ. лица в абс.вел.'!CD89-100</f>
        <v>18.423980193239004</v>
      </c>
      <c r="CD82" s="11">
        <f>'Физ. лица в абс.вел.'!CQ89*100/'Физ. лица в абс.вел.'!CE89-100</f>
        <v>15.776591829223406</v>
      </c>
      <c r="CE82" s="11">
        <f>'Физ. лица в абс.вел.'!CR89*100/'Физ. лица в абс.вел.'!CF89-100</f>
        <v>13.452997695987591</v>
      </c>
      <c r="CF82" s="11">
        <f>'Физ. лица в абс.вел.'!CS89*100/'Физ. лица в абс.вел.'!CG89-100</f>
        <v>7.1199179137294664</v>
      </c>
      <c r="CG82" s="11">
        <f>'Физ. лица в абс.вел.'!CT89*100/'Физ. лица в абс.вел.'!CH89-100</f>
        <v>6.0472939723894825</v>
      </c>
      <c r="CH82" s="11">
        <f>'Физ. лица в абс.вел.'!CU89*100/'Физ. лица в абс.вел.'!CI89-100</f>
        <v>3.7141716212618689</v>
      </c>
      <c r="CI82" s="11">
        <f>'Физ. лица в абс.вел.'!CV89*100/'Физ. лица в абс.вел.'!CJ89-100</f>
        <v>2.6479373891926912</v>
      </c>
      <c r="CJ82" s="11">
        <f>'Физ. лица в абс.вел.'!CW89*100/'Физ. лица в абс.вел.'!CK89-100</f>
        <v>1.0852444829078252</v>
      </c>
      <c r="CK82" s="11">
        <f>'Физ. лица в абс.вел.'!CX89*100/'Физ. лица в абс.вел.'!CL89-100</f>
        <v>-0.33307243368328443</v>
      </c>
      <c r="CL82" s="11">
        <f>'Физ. лица в абс.вел.'!CY89*100/'Физ. лица в абс.вел.'!CM89-100</f>
        <v>-1.571161807525371</v>
      </c>
      <c r="CM82" s="11">
        <f>'Физ. лица в абс.вел.'!CZ89*100/'Физ. лица в абс.вел.'!CN89-100</f>
        <v>-3.8148863455405859</v>
      </c>
      <c r="CN82" s="11">
        <f>'Физ. лица в абс.вел.'!DA89*100/'Физ. лица в абс.вел.'!CO89-100</f>
        <v>-4.8047731574744716</v>
      </c>
      <c r="CO82" s="11">
        <f>'Физ. лица в абс.вел.'!DB89*100/'Физ. лица в абс.вел.'!CP89-100</f>
        <v>-4.8077230572433649</v>
      </c>
      <c r="CP82" s="11">
        <f>'Физ. лица в абс.вел.'!DC89*100/'Физ. лица в абс.вел.'!CQ89-100</f>
        <v>-4.8535278877179593</v>
      </c>
      <c r="CQ82" s="11">
        <f>'Физ. лица в абс.вел.'!DD89*100/'Физ. лица в абс.вел.'!CR89-100</f>
        <v>-3.7146695068832827</v>
      </c>
      <c r="CR82" s="11">
        <f>'Физ. лица в абс.вел.'!DE89*100/'Физ. лица в абс.вел.'!CS89-100</f>
        <v>0.74722795843389633</v>
      </c>
      <c r="CS82" s="11">
        <f>'Физ. лица в абс.вел.'!DF89*100/'Физ. лица в абс.вел.'!CT89-100</f>
        <v>2.8381479481641492</v>
      </c>
    </row>
    <row r="83" spans="1:97" x14ac:dyDescent="0.25">
      <c r="A83" s="8" t="s">
        <v>83</v>
      </c>
      <c r="B83" s="11">
        <f>'Физ. лица в абс.вел.'!O90*100/'Физ. лица в абс.вел.'!C90-100</f>
        <v>13.644274848020018</v>
      </c>
      <c r="C83" s="11">
        <f>'Физ. лица в абс.вел.'!P90*100/'Физ. лица в абс.вел.'!D90-100</f>
        <v>13.813532012111665</v>
      </c>
      <c r="D83" s="11">
        <f>'Физ. лица в абс.вел.'!Q90*100/'Физ. лица в абс.вел.'!E90-100</f>
        <v>15.254912915769921</v>
      </c>
      <c r="E83" s="11">
        <f>'Физ. лица в абс.вел.'!R90*100/'Физ. лица в абс.вел.'!F90-100</f>
        <v>15.795579038453297</v>
      </c>
      <c r="F83" s="11">
        <f>'Физ. лица в абс.вел.'!S90*100/'Физ. лица в абс.вел.'!G90-100</f>
        <v>17.518125072962974</v>
      </c>
      <c r="G83" s="11">
        <f>'Физ. лица в абс.вел.'!T90*100/'Физ. лица в абс.вел.'!H90-100</f>
        <v>19.336823698785039</v>
      </c>
      <c r="H83" s="11">
        <f>'Физ. лица в абс.вел.'!U90*100/'Физ. лица в абс.вел.'!I90-100</f>
        <v>20.436456955017547</v>
      </c>
      <c r="I83" s="11">
        <f>'Физ. лица в абс.вел.'!V90*100/'Физ. лица в абс.вел.'!J90-100</f>
        <v>21.802485722722906</v>
      </c>
      <c r="J83" s="11">
        <f>'Физ. лица в абс.вел.'!W90*100/'Физ. лица в абс.вел.'!K90-100</f>
        <v>23.301037536686252</v>
      </c>
      <c r="K83" s="11">
        <f>'Физ. лица в абс.вел.'!X90*100/'Физ. лица в абс.вел.'!L90-100</f>
        <v>24.255721863752228</v>
      </c>
      <c r="L83" s="11">
        <f>'Физ. лица в абс.вел.'!Y90*100/'Физ. лица в абс.вел.'!M90-100</f>
        <v>25.3414046906734</v>
      </c>
      <c r="M83" s="11">
        <f>'Физ. лица в абс.вел.'!Z90*100/'Физ. лица в абс.вел.'!N90-100</f>
        <v>24.299964455730034</v>
      </c>
      <c r="N83" s="11">
        <f>'Физ. лица в абс.вел.'!AA90*100/'Физ. лица в абс.вел.'!O90-100</f>
        <v>24.551795317318181</v>
      </c>
      <c r="O83" s="11">
        <f>'Физ. лица в абс.вел.'!AB90*100/'Физ. лица в абс.вел.'!P90-100</f>
        <v>25.505705125563765</v>
      </c>
      <c r="P83" s="11">
        <f>'Физ. лица в абс.вел.'!AC90*100/'Физ. лица в абс.вел.'!Q90-100</f>
        <v>24.819327798407784</v>
      </c>
      <c r="Q83" s="11">
        <f>'Физ. лица в абс.вел.'!AD90*100/'Физ. лица в абс.вел.'!R90-100</f>
        <v>25.398690823191757</v>
      </c>
      <c r="R83" s="11">
        <f>'Физ. лица в абс.вел.'!AE90*100/'Физ. лица в абс.вел.'!S90-100</f>
        <v>24.760473916548534</v>
      </c>
      <c r="S83" s="11">
        <f>'Физ. лица в абс.вел.'!AF90*100/'Физ. лица в абс.вел.'!T90-100</f>
        <v>23.772185645203578</v>
      </c>
      <c r="T83" s="11">
        <f>'Физ. лица в абс.вел.'!AG90*100/'Физ. лица в абс.вел.'!U90-100</f>
        <v>23.178063622012189</v>
      </c>
      <c r="U83" s="11">
        <f>'Физ. лица в абс.вел.'!AH90*100/'Физ. лица в абс.вел.'!V90-100</f>
        <v>21.71192856993261</v>
      </c>
      <c r="V83" s="11">
        <f>'Физ. лица в абс.вел.'!AI90*100/'Физ. лица в абс.вел.'!W90-100</f>
        <v>20.955325294075976</v>
      </c>
      <c r="W83" s="11">
        <f>'Физ. лица в абс.вел.'!AJ90*100/'Физ. лица в абс.вел.'!X90-100</f>
        <v>20.497903914065546</v>
      </c>
      <c r="X83" s="11">
        <f>'Физ. лица в абс.вел.'!AK90*100/'Физ. лица в абс.вел.'!Y90-100</f>
        <v>19.174980080423836</v>
      </c>
      <c r="Y83" s="11">
        <f>'Физ. лица в абс.вел.'!AL90*100/'Физ. лица в абс.вел.'!Z90-100</f>
        <v>19.497700883165706</v>
      </c>
      <c r="Z83" s="11">
        <f>'Физ. лица в абс.вел.'!AM90*100/'Физ. лица в абс.вел.'!AA90-100</f>
        <v>19.410697471464985</v>
      </c>
      <c r="AA83" s="11">
        <f>'Физ. лица в абс.вел.'!AN90*100/'Физ. лица в абс.вел.'!AB90-100</f>
        <v>19.12978414656267</v>
      </c>
      <c r="AB83" s="11">
        <f>'Физ. лица в абс.вел.'!AO90*100/'Физ. лица в абс.вел.'!AC90-100</f>
        <v>19.003080494664943</v>
      </c>
      <c r="AC83" s="11">
        <f>'Физ. лица в абс.вел.'!AP90*100/'Физ. лица в абс.вел.'!AD90-100</f>
        <v>16.264375355284443</v>
      </c>
      <c r="AD83" s="11">
        <f>'Физ. лица в абс.вел.'!AQ90*100/'Физ. лица в абс.вел.'!AE90-100</f>
        <v>14.60478514155507</v>
      </c>
      <c r="AE83" s="11">
        <f>'Физ. лица в абс.вел.'!AR90*100/'Физ. лица в абс.вел.'!AF90-100</f>
        <v>13.591227921913287</v>
      </c>
      <c r="AF83" s="11">
        <f>'Физ. лица в абс.вел.'!AS90*100/'Физ. лица в абс.вел.'!AG90-100</f>
        <v>13.854045522512038</v>
      </c>
      <c r="AG83" s="11">
        <f>'Физ. лица в абс.вел.'!AT90*100/'Физ. лица в абс.вел.'!AH90-100</f>
        <v>13.884574511567067</v>
      </c>
      <c r="AH83" s="11">
        <f>'Физ. лица в абс.вел.'!AU90*100/'Физ. лица в абс.вел.'!AI90-100</f>
        <v>14.117410534780859</v>
      </c>
      <c r="AI83" s="11">
        <f>'Физ. лица в абс.вел.'!AV90*100/'Физ. лица в абс.вел.'!AJ90-100</f>
        <v>14.908361629038339</v>
      </c>
      <c r="AJ83" s="11">
        <f>'Физ. лица в абс.вел.'!AW90*100/'Физ. лица в абс.вел.'!AK90-100</f>
        <v>14.098879831094948</v>
      </c>
      <c r="AK83" s="11">
        <f>'Физ. лица в абс.вел.'!AX90*100/'Физ. лица в абс.вел.'!AL90-100</f>
        <v>14.282940845289176</v>
      </c>
      <c r="AL83" s="11">
        <f>'Физ. лица в абс.вел.'!AY90*100/'Физ. лица в абс.вел.'!AM90-100</f>
        <v>14.576401577074719</v>
      </c>
      <c r="AM83" s="11">
        <f>'Физ. лица в абс.вел.'!AZ90*100/'Физ. лица в абс.вел.'!AN90-100</f>
        <v>15.319464798918943</v>
      </c>
      <c r="AN83" s="11">
        <f>'Физ. лица в абс.вел.'!BA90*100/'Физ. лица в абс.вел.'!AO90-100</f>
        <v>16.188028737033633</v>
      </c>
      <c r="AO83" s="11">
        <f>'Физ. лица в абс.вел.'!BB90*100/'Физ. лица в абс.вел.'!AP90-100</f>
        <v>18.85777685841623</v>
      </c>
      <c r="AP83" s="11">
        <f>'Физ. лица в абс.вел.'!BC90*100/'Физ. лица в абс.вел.'!AQ90-100</f>
        <v>21.150563652392478</v>
      </c>
      <c r="AQ83" s="11">
        <f>'Физ. лица в абс.вел.'!BD90*100/'Физ. лица в абс.вел.'!AR90-100</f>
        <v>22.921975262717382</v>
      </c>
      <c r="AR83" s="11">
        <f>'Физ. лица в абс.вел.'!BE90*100/'Физ. лица в абс.вел.'!AS90-100</f>
        <v>22.818889881983836</v>
      </c>
      <c r="AS83" s="11">
        <f>'Физ. лица в абс.вел.'!BF90*100/'Физ. лица в абс.вел.'!AT90-100</f>
        <v>23.45763198506981</v>
      </c>
      <c r="AT83" s="11">
        <f>'Физ. лица в абс.вел.'!BG90*100/'Физ. лица в абс.вел.'!AU90-100</f>
        <v>23.517494098164264</v>
      </c>
      <c r="AU83" s="11">
        <f>'Физ. лица в абс.вел.'!BH90*100/'Физ. лица в абс.вел.'!AV90-100</f>
        <v>22.939743213119286</v>
      </c>
      <c r="AV83" s="11">
        <f>'Физ. лица в абс.вел.'!BI90*100/'Физ. лица в абс.вел.'!AW90-100</f>
        <v>23.747108712413265</v>
      </c>
      <c r="AW83" s="11">
        <f>'Физ. лица в абс.вел.'!BJ90*100/'Физ. лица в абс.вел.'!AX90-100</f>
        <v>23.945911052220296</v>
      </c>
      <c r="AX83" s="11">
        <f>'Физ. лица в абс.вел.'!BK90*100/'Физ. лица в абс.вел.'!AY90-100</f>
        <v>24.000402860308185</v>
      </c>
      <c r="AY83" s="11">
        <f>'Физ. лица в абс.вел.'!BL90*100/'Физ. лица в абс.вел.'!AZ90-100</f>
        <v>24.107938603729991</v>
      </c>
      <c r="AZ83" s="11">
        <f>'Физ. лица в абс.вел.'!BM90*100/'Физ. лица в абс.вел.'!BA90-100</f>
        <v>21.757801779112384</v>
      </c>
      <c r="BA83" s="11">
        <f>'Физ. лица в абс.вел.'!BN90*100/'Физ. лица в абс.вел.'!BB90-100</f>
        <v>18.576062020409779</v>
      </c>
      <c r="BB83" s="11">
        <f>'Физ. лица в абс.вел.'!BO90*100/'Физ. лица в абс.вел.'!BC90-100</f>
        <v>15.751908219665893</v>
      </c>
      <c r="BC83" s="11">
        <f>'Физ. лица в абс.вел.'!BP90*100/'Физ. лица в абс.вел.'!BD90-100</f>
        <v>13.704247302879452</v>
      </c>
      <c r="BD83" s="11">
        <f>'Физ. лица в абс.вел.'!BQ90*100/'Физ. лица в абс.вел.'!BE90-100</f>
        <v>12.717389690047966</v>
      </c>
      <c r="BE83" s="11">
        <f>'Физ. лица в абс.вел.'!BR90*100/'Физ. лица в абс.вел.'!BF90-100</f>
        <v>10.779383121602379</v>
      </c>
      <c r="BF83" s="11">
        <f>'Физ. лица в абс.вел.'!BS90*100/'Физ. лица в абс.вел.'!BG90-100</f>
        <v>10.394945158391693</v>
      </c>
      <c r="BG83" s="11">
        <f>'Физ. лица в абс.вел.'!BT90*100/'Физ. лица в абс.вел.'!BH90-100</f>
        <v>10.142808950860228</v>
      </c>
      <c r="BH83" s="11">
        <f>'Физ. лица в абс.вел.'!BU90*100/'Физ. лица в абс.вел.'!BI90-100</f>
        <v>10.226375908618905</v>
      </c>
      <c r="BI83" s="11">
        <f>'Физ. лица в абс.вел.'!BV90*100/'Физ. лица в абс.вел.'!BJ90-100</f>
        <v>10.024396261067409</v>
      </c>
      <c r="BJ83" s="11">
        <f>'Физ. лица в абс.вел.'!BW90*100/'Физ. лица в абс.вел.'!BK90-100</f>
        <v>9.5624864630712523</v>
      </c>
      <c r="BK83" s="11">
        <f>'Физ. лица в абс.вел.'!BX90*100/'Физ. лица в абс.вел.'!BL90-100</f>
        <v>8.8926419936965573</v>
      </c>
      <c r="BL83" s="11">
        <f>'Физ. лица в абс.вел.'!BY90*100/'Физ. лица в абс.вел.'!BM90-100</f>
        <v>10.24821660611525</v>
      </c>
      <c r="BM83" s="11">
        <f>'Физ. лица в абс.вел.'!BZ90*100/'Физ. лица в абс.вел.'!BN90-100</f>
        <v>12.502335014543803</v>
      </c>
      <c r="BN83" s="11">
        <f>'Физ. лица в абс.вел.'!CA90*100/'Физ. лица в абс.вел.'!BO90-100</f>
        <v>14.583416930834773</v>
      </c>
      <c r="BO83" s="11">
        <f>'Физ. лица в абс.вел.'!CB90*100/'Физ. лица в абс.вел.'!BP90-100</f>
        <v>16.255023554147925</v>
      </c>
      <c r="BP83" s="11">
        <f>'Физ. лица в абс.вел.'!CC90*100/'Физ. лица в абс.вел.'!BQ90-100</f>
        <v>16.45277748497945</v>
      </c>
      <c r="BQ83" s="11">
        <f>'Физ. лица в абс.вел.'!CD90*100/'Физ. лица в абс.вел.'!BR90-100</f>
        <v>18.988637258246513</v>
      </c>
      <c r="BR83" s="11">
        <f>'Физ. лица в абс.вел.'!CE90*100/'Физ. лица в абс.вел.'!BS90-100</f>
        <v>20.621713458830214</v>
      </c>
      <c r="BS83" s="11">
        <f>'Физ. лица в абс.вел.'!CF90*100/'Физ. лица в абс.вел.'!BT90-100</f>
        <v>20.610005104645225</v>
      </c>
      <c r="BT83" s="11">
        <f>'Физ. лица в абс.вел.'!CG90*100/'Физ. лица в абс.вел.'!BU90-100</f>
        <v>20.438130409114322</v>
      </c>
      <c r="BU83" s="11">
        <f>'Физ. лица в абс.вел.'!CH90*100/'Физ. лица в абс.вел.'!BV90-100</f>
        <v>17.971747471224276</v>
      </c>
      <c r="BV83" s="11">
        <f>'Физ. лица в абс.вел.'!CI90*100/'Физ. лица в абс.вел.'!BW90-100</f>
        <v>18.067361866165854</v>
      </c>
      <c r="BW83" s="11">
        <f>'Физ. лица в абс.вел.'!CJ90*100/'Физ. лица в абс.вел.'!BX90-100</f>
        <v>17.359923794636316</v>
      </c>
      <c r="BX83" s="11">
        <f>'Физ. лица в абс.вел.'!CK90*100/'Физ. лица в абс.вел.'!BY90-100</f>
        <v>16.984377067122082</v>
      </c>
      <c r="BY83" s="11">
        <f>'Физ. лица в абс.вел.'!CL90*100/'Физ. лица в абс.вел.'!BZ90-100</f>
        <v>16.527112291854451</v>
      </c>
      <c r="BZ83" s="11">
        <f>'Физ. лица в абс.вел.'!CM90*100/'Физ. лица в абс.вел.'!CA90-100</f>
        <v>16.002848271192775</v>
      </c>
      <c r="CA83" s="11">
        <f>'Физ. лица в абс.вел.'!CN90*100/'Физ. лица в абс.вел.'!CB90-100</f>
        <v>15.91442405650119</v>
      </c>
      <c r="CB83" s="11">
        <f>'Физ. лица в абс.вел.'!CO90*100/'Физ. лица в абс.вел.'!CC90-100</f>
        <v>14.224454929115325</v>
      </c>
      <c r="CC83" s="11">
        <f>'Физ. лица в абс.вел.'!CP90*100/'Физ. лица в абс.вел.'!CD90-100</f>
        <v>12.202545045541754</v>
      </c>
      <c r="CD83" s="11">
        <f>'Физ. лица в абс.вел.'!CQ90*100/'Физ. лица в абс.вел.'!CE90-100</f>
        <v>8.766066838046271</v>
      </c>
      <c r="CE83" s="11">
        <f>'Физ. лица в абс.вел.'!CR90*100/'Физ. лица в абс.вел.'!CF90-100</f>
        <v>7.2193418685853317</v>
      </c>
      <c r="CF83" s="11">
        <f>'Физ. лица в абс.вел.'!CS90*100/'Физ. лица в абс.вел.'!CG90-100</f>
        <v>4.0184810496234888</v>
      </c>
      <c r="CG83" s="11">
        <f>'Физ. лица в абс.вел.'!CT90*100/'Физ. лица в абс.вел.'!CH90-100</f>
        <v>2.8446828505960724</v>
      </c>
      <c r="CH83" s="11">
        <f>'Физ. лица в абс.вел.'!CU90*100/'Физ. лица в абс.вел.'!CI90-100</f>
        <v>0.62788434370388302</v>
      </c>
      <c r="CI83" s="11">
        <f>'Физ. лица в абс.вел.'!CV90*100/'Физ. лица в абс.вел.'!CJ90-100</f>
        <v>-0.33403053101488922</v>
      </c>
      <c r="CJ83" s="11">
        <f>'Физ. лица в абс.вел.'!CW90*100/'Физ. лица в абс.вел.'!CK90-100</f>
        <v>-1.737449752747537</v>
      </c>
      <c r="CK83" s="11">
        <f>'Физ. лица в абс.вел.'!CX90*100/'Физ. лица в абс.вел.'!CL90-100</f>
        <v>-3.0707066594741974</v>
      </c>
      <c r="CL83" s="11">
        <f>'Физ. лица в абс.вел.'!CY90*100/'Физ. лица в абс.вел.'!CM90-100</f>
        <v>-3.9677987421383705</v>
      </c>
      <c r="CM83" s="11">
        <f>'Физ. лица в абс.вел.'!CZ90*100/'Физ. лица в абс.вел.'!CN90-100</f>
        <v>-6.0742218359930433</v>
      </c>
      <c r="CN83" s="11">
        <f>'Физ. лица в абс.вел.'!DA90*100/'Физ. лица в абс.вел.'!CO90-100</f>
        <v>-6.3037987222029557</v>
      </c>
      <c r="CO83" s="11">
        <f>'Физ. лица в абс.вел.'!DB90*100/'Физ. лица в абс.вел.'!CP90-100</f>
        <v>-6.4902901171475804</v>
      </c>
      <c r="CP83" s="11">
        <f>'Физ. лица в абс.вел.'!DC90*100/'Физ. лица в абс.вел.'!CQ90-100</f>
        <v>-6.1805719688017007</v>
      </c>
      <c r="CQ83" s="11">
        <f>'Физ. лица в абс.вел.'!DD90*100/'Физ. лица в абс.вел.'!CR90-100</f>
        <v>-5.4572547936012938</v>
      </c>
      <c r="CR83" s="11">
        <f>'Физ. лица в абс.вел.'!DE90*100/'Физ. лица в абс.вел.'!CS90-100</f>
        <v>-3.8562189802977827</v>
      </c>
      <c r="CS83" s="11">
        <f>'Физ. лица в абс.вел.'!DF90*100/'Физ. лица в абс.вел.'!CT90-100</f>
        <v>-2.0472909843219043</v>
      </c>
    </row>
    <row r="84" spans="1:97" x14ac:dyDescent="0.25">
      <c r="A84" s="8" t="s">
        <v>84</v>
      </c>
      <c r="B84" s="11">
        <f>'Физ. лица в абс.вел.'!O91*100/'Физ. лица в абс.вел.'!C91-100</f>
        <v>14.146953528160537</v>
      </c>
      <c r="C84" s="11">
        <f>'Физ. лица в абс.вел.'!P91*100/'Физ. лица в абс.вел.'!D91-100</f>
        <v>14.854427285496868</v>
      </c>
      <c r="D84" s="11">
        <f>'Физ. лица в абс.вел.'!Q91*100/'Физ. лица в абс.вел.'!E91-100</f>
        <v>15.978162747616153</v>
      </c>
      <c r="E84" s="11">
        <f>'Физ. лица в абс.вел.'!R91*100/'Физ. лица в абс.вел.'!F91-100</f>
        <v>17.247021802469035</v>
      </c>
      <c r="F84" s="11">
        <f>'Физ. лица в абс.вел.'!S91*100/'Физ. лица в абс.вел.'!G91-100</f>
        <v>19.561712536954843</v>
      </c>
      <c r="G84" s="11">
        <f>'Физ. лица в абс.вел.'!T91*100/'Физ. лица в абс.вел.'!H91-100</f>
        <v>20.523656029037127</v>
      </c>
      <c r="H84" s="11">
        <f>'Физ. лица в абс.вел.'!U91*100/'Физ. лица в абс.вел.'!I91-100</f>
        <v>21.437505272809119</v>
      </c>
      <c r="I84" s="11">
        <f>'Физ. лица в абс.вел.'!V91*100/'Физ. лица в абс.вел.'!J91-100</f>
        <v>22.647600152338597</v>
      </c>
      <c r="J84" s="11">
        <f>'Физ. лица в абс.вел.'!W91*100/'Физ. лица в абс.вел.'!K91-100</f>
        <v>23.923986006263945</v>
      </c>
      <c r="K84" s="11">
        <f>'Физ. лица в абс.вел.'!X91*100/'Физ. лица в абс.вел.'!L91-100</f>
        <v>24.684419652618431</v>
      </c>
      <c r="L84" s="11">
        <f>'Физ. лица в абс.вел.'!Y91*100/'Физ. лица в абс.вел.'!M91-100</f>
        <v>25.679028893907656</v>
      </c>
      <c r="M84" s="11">
        <f>'Физ. лица в абс.вел.'!Z91*100/'Физ. лица в абс.вел.'!N91-100</f>
        <v>22.896242972540037</v>
      </c>
      <c r="N84" s="11">
        <f>'Физ. лица в абс.вел.'!AA91*100/'Физ. лица в абс.вел.'!O91-100</f>
        <v>23.186601849850774</v>
      </c>
      <c r="O84" s="11">
        <f>'Физ. лица в абс.вел.'!AB91*100/'Физ. лица в абс.вел.'!P91-100</f>
        <v>23.748832707850127</v>
      </c>
      <c r="P84" s="11">
        <f>'Физ. лица в абс.вел.'!AC91*100/'Физ. лица в абс.вел.'!Q91-100</f>
        <v>23.992861839487176</v>
      </c>
      <c r="Q84" s="11">
        <f>'Физ. лица в абс.вел.'!AD91*100/'Физ. лица в абс.вел.'!R91-100</f>
        <v>24.201959711076299</v>
      </c>
      <c r="R84" s="11">
        <f>'Физ. лица в абс.вел.'!AE91*100/'Физ. лица в абс.вел.'!S91-100</f>
        <v>23.486062086087998</v>
      </c>
      <c r="S84" s="11">
        <f>'Физ. лица в абс.вел.'!AF91*100/'Физ. лица в абс.вел.'!T91-100</f>
        <v>22.911842337839417</v>
      </c>
      <c r="T84" s="11">
        <f>'Физ. лица в абс.вел.'!AG91*100/'Физ. лица в абс.вел.'!U91-100</f>
        <v>21.797832881124748</v>
      </c>
      <c r="U84" s="11">
        <f>'Физ. лица в абс.вел.'!AH91*100/'Физ. лица в абс.вел.'!V91-100</f>
        <v>21.072357108689374</v>
      </c>
      <c r="V84" s="11">
        <f>'Физ. лица в абс.вел.'!AI91*100/'Физ. лица в абс.вел.'!W91-100</f>
        <v>20.26363512197041</v>
      </c>
      <c r="W84" s="11">
        <f>'Физ. лица в абс.вел.'!AJ91*100/'Физ. лица в абс.вел.'!X91-100</f>
        <v>19.325645429789631</v>
      </c>
      <c r="X84" s="11">
        <f>'Физ. лица в абс.вел.'!AK91*100/'Физ. лица в абс.вел.'!Y91-100</f>
        <v>18.065554879414876</v>
      </c>
      <c r="Y84" s="11">
        <f>'Физ. лица в абс.вел.'!AL91*100/'Физ. лица в абс.вел.'!Z91-100</f>
        <v>20.601801285437759</v>
      </c>
      <c r="Z84" s="11">
        <f>'Физ. лица в абс.вел.'!AM91*100/'Физ. лица в абс.вел.'!AA91-100</f>
        <v>20.60954072946079</v>
      </c>
      <c r="AA84" s="11">
        <f>'Физ. лица в абс.вел.'!AN91*100/'Физ. лица в абс.вел.'!AB91-100</f>
        <v>21.441290895323633</v>
      </c>
      <c r="AB84" s="11">
        <f>'Физ. лица в абс.вел.'!AO91*100/'Физ. лица в абс.вел.'!AC91-100</f>
        <v>21.510543130990413</v>
      </c>
      <c r="AC84" s="11">
        <f>'Физ. лица в абс.вел.'!AP91*100/'Физ. лица в абс.вел.'!AD91-100</f>
        <v>19.019079562324734</v>
      </c>
      <c r="AD84" s="11">
        <f>'Физ. лица в абс.вел.'!AQ91*100/'Физ. лица в абс.вел.'!AE91-100</f>
        <v>17.857125311350089</v>
      </c>
      <c r="AE84" s="11">
        <f>'Физ. лица в абс.вел.'!AR91*100/'Физ. лица в абс.вел.'!AF91-100</f>
        <v>17.395780966007962</v>
      </c>
      <c r="AF84" s="11">
        <f>'Физ. лица в абс.вел.'!AS91*100/'Физ. лица в абс.вел.'!AG91-100</f>
        <v>17.920382484719227</v>
      </c>
      <c r="AG84" s="11">
        <f>'Физ. лица в абс.вел.'!AT91*100/'Физ. лица в абс.вел.'!AH91-100</f>
        <v>18.259414461287506</v>
      </c>
      <c r="AH84" s="11">
        <f>'Физ. лица в абс.вел.'!AU91*100/'Физ. лица в абс.вел.'!AI91-100</f>
        <v>18.298312090940414</v>
      </c>
      <c r="AI84" s="11">
        <f>'Физ. лица в абс.вел.'!AV91*100/'Физ. лица в абс.вел.'!AJ91-100</f>
        <v>20.026943099826468</v>
      </c>
      <c r="AJ84" s="11">
        <f>'Физ. лица в абс.вел.'!AW91*100/'Физ. лица в абс.вел.'!AK91-100</f>
        <v>18.212585171783729</v>
      </c>
      <c r="AK84" s="11">
        <f>'Физ. лица в абс.вел.'!AX91*100/'Физ. лица в абс.вел.'!AL91-100</f>
        <v>18.134386017886158</v>
      </c>
      <c r="AL84" s="11">
        <f>'Физ. лица в абс.вел.'!AY91*100/'Физ. лица в абс.вел.'!AM91-100</f>
        <v>18.154438326377445</v>
      </c>
      <c r="AM84" s="11">
        <f>'Физ. лица в абс.вел.'!AZ91*100/'Физ. лица в абс.вел.'!AN91-100</f>
        <v>18.271025224248987</v>
      </c>
      <c r="AN84" s="11">
        <f>'Физ. лица в абс.вел.'!BA91*100/'Физ. лица в абс.вел.'!AO91-100</f>
        <v>19.159041669295974</v>
      </c>
      <c r="AO84" s="11">
        <f>'Физ. лица в абс.вел.'!BB91*100/'Физ. лица в абс.вел.'!AP91-100</f>
        <v>22.352649660235357</v>
      </c>
      <c r="AP84" s="11">
        <f>'Физ. лица в абс.вел.'!BC91*100/'Физ. лица в абс.вел.'!AQ91-100</f>
        <v>24.471752460430935</v>
      </c>
      <c r="AQ84" s="11">
        <f>'Физ. лица в абс.вел.'!BD91*100/'Физ. лица в абс.вел.'!AR91-100</f>
        <v>26.570149757678323</v>
      </c>
      <c r="AR84" s="11">
        <f>'Физ. лица в абс.вел.'!BE91*100/'Физ. лица в абс.вел.'!AS91-100</f>
        <v>27.396877807181525</v>
      </c>
      <c r="AS84" s="11">
        <f>'Физ. лица в абс.вел.'!BF91*100/'Физ. лица в абс.вел.'!AT91-100</f>
        <v>27.709009619614974</v>
      </c>
      <c r="AT84" s="11">
        <f>'Физ. лица в абс.вел.'!BG91*100/'Физ. лица в абс.вел.'!AU91-100</f>
        <v>28.268592394152932</v>
      </c>
      <c r="AU84" s="11">
        <f>'Физ. лица в абс.вел.'!BH91*100/'Физ. лица в абс.вел.'!AV91-100</f>
        <v>28.166340099301834</v>
      </c>
      <c r="AV84" s="11">
        <f>'Физ. лица в абс.вел.'!BI91*100/'Физ. лица в абс.вел.'!AW91-100</f>
        <v>28.630275711359673</v>
      </c>
      <c r="AW84" s="11">
        <f>'Физ. лица в абс.вел.'!BJ91*100/'Физ. лица в абс.вел.'!AX91-100</f>
        <v>29.110926511327193</v>
      </c>
      <c r="AX84" s="11">
        <f>'Физ. лица в абс.вел.'!BK91*100/'Физ. лица в абс.вел.'!AY91-100</f>
        <v>29.413947275661826</v>
      </c>
      <c r="AY84" s="11">
        <f>'Физ. лица в абс.вел.'!BL91*100/'Физ. лица в абс.вел.'!AZ91-100</f>
        <v>29.509460304533093</v>
      </c>
      <c r="AZ84" s="11">
        <f>'Физ. лица в абс.вел.'!BM91*100/'Физ. лица в абс.вел.'!BA91-100</f>
        <v>27.325267346167834</v>
      </c>
      <c r="BA84" s="11">
        <f>'Физ. лица в абс.вел.'!BN91*100/'Физ. лица в абс.вел.'!BB91-100</f>
        <v>23.637880197302707</v>
      </c>
      <c r="BB84" s="11">
        <f>'Физ. лица в абс.вел.'!BO91*100/'Физ. лица в абс.вел.'!BC91-100</f>
        <v>20.792755622831578</v>
      </c>
      <c r="BC84" s="11">
        <f>'Физ. лица в абс.вел.'!BP91*100/'Физ. лица в абс.вел.'!BD91-100</f>
        <v>18.228487216440513</v>
      </c>
      <c r="BD84" s="11">
        <f>'Физ. лица в абс.вел.'!BQ91*100/'Физ. лица в абс.вел.'!BE91-100</f>
        <v>16.940614468890644</v>
      </c>
      <c r="BE84" s="11">
        <f>'Физ. лица в абс.вел.'!BR91*100/'Физ. лица в абс.вел.'!BF91-100</f>
        <v>15.359118079737812</v>
      </c>
      <c r="BF84" s="11">
        <f>'Физ. лица в абс.вел.'!BS91*100/'Физ. лица в абс.вел.'!BG91-100</f>
        <v>14.847067726068857</v>
      </c>
      <c r="BG84" s="11">
        <f>'Физ. лица в абс.вел.'!BT91*100/'Физ. лица в абс.вел.'!BH91-100</f>
        <v>14.2837211235328</v>
      </c>
      <c r="BH84" s="11">
        <f>'Физ. лица в абс.вел.'!BU91*100/'Физ. лица в абс.вел.'!BI91-100</f>
        <v>15.467579054542014</v>
      </c>
      <c r="BI84" s="11">
        <f>'Физ. лица в абс.вел.'!BV91*100/'Физ. лица в абс.вел.'!BJ91-100</f>
        <v>15.259921743991057</v>
      </c>
      <c r="BJ84" s="11">
        <f>'Физ. лица в абс.вел.'!BW91*100/'Физ. лица в абс.вел.'!BK91-100</f>
        <v>14.288253676997627</v>
      </c>
      <c r="BK84" s="11">
        <f>'Физ. лица в абс.вел.'!BX91*100/'Физ. лица в абс.вел.'!BL91-100</f>
        <v>13.377296411085652</v>
      </c>
      <c r="BL84" s="11">
        <f>'Физ. лица в абс.вел.'!BY91*100/'Физ. лица в абс.вел.'!BM91-100</f>
        <v>14.561133524657208</v>
      </c>
      <c r="BM84" s="11">
        <f>'Физ. лица в абс.вел.'!BZ91*100/'Физ. лица в абс.вел.'!BN91-100</f>
        <v>17.040864203357643</v>
      </c>
      <c r="BN84" s="11">
        <f>'Физ. лица в абс.вел.'!CA91*100/'Физ. лица в абс.вел.'!BO91-100</f>
        <v>19.55324764619121</v>
      </c>
      <c r="BO84" s="11">
        <f>'Физ. лица в абс.вел.'!CB91*100/'Физ. лица в абс.вел.'!BP91-100</f>
        <v>21.158772656355339</v>
      </c>
      <c r="BP84" s="11">
        <f>'Физ. лица в абс.вел.'!CC91*100/'Физ. лица в абс.вел.'!BQ91-100</f>
        <v>21.83949567735084</v>
      </c>
      <c r="BQ84" s="11">
        <f>'Физ. лица в абс.вел.'!CD91*100/'Физ. лица в абс.вел.'!BR91-100</f>
        <v>24.171226869414085</v>
      </c>
      <c r="BR84" s="11">
        <f>'Физ. лица в абс.вел.'!CE91*100/'Физ. лица в абс.вел.'!BS91-100</f>
        <v>25.069183450791456</v>
      </c>
      <c r="BS84" s="11">
        <f>'Физ. лица в абс.вел.'!CF91*100/'Физ. лица в абс.вел.'!BT91-100</f>
        <v>26.066865290155675</v>
      </c>
      <c r="BT84" s="11">
        <f>'Физ. лица в абс.вел.'!CG91*100/'Физ. лица в абс.вел.'!BU91-100</f>
        <v>26.422866341303362</v>
      </c>
      <c r="BU84" s="11">
        <f>'Физ. лица в абс.вел.'!CH91*100/'Физ. лица в абс.вел.'!BV91-100</f>
        <v>25.503657452311671</v>
      </c>
      <c r="BV84" s="11">
        <f>'Физ. лица в абс.вел.'!CI91*100/'Физ. лица в абс.вел.'!BW91-100</f>
        <v>25.715081304280204</v>
      </c>
      <c r="BW84" s="11">
        <f>'Физ. лица в абс.вел.'!CJ91*100/'Физ. лица в абс.вел.'!BX91-100</f>
        <v>25.288528917270625</v>
      </c>
      <c r="BX84" s="11">
        <f>'Физ. лица в абс.вел.'!CK91*100/'Физ. лица в абс.вел.'!BY91-100</f>
        <v>24.775933720432079</v>
      </c>
      <c r="BY84" s="11">
        <f>'Физ. лица в абс.вел.'!CL91*100/'Физ. лица в абс.вел.'!BZ91-100</f>
        <v>24.215734878656846</v>
      </c>
      <c r="BZ84" s="11">
        <f>'Физ. лица в абс.вел.'!CM91*100/'Физ. лица в абс.вел.'!CA91-100</f>
        <v>23.406204272075215</v>
      </c>
      <c r="CA84" s="11">
        <f>'Физ. лица в абс.вел.'!CN91*100/'Физ. лица в абс.вел.'!CB91-100</f>
        <v>23.929059716475066</v>
      </c>
      <c r="CB84" s="11">
        <f>'Физ. лица в абс.вел.'!CO91*100/'Физ. лица в абс.вел.'!CC91-100</f>
        <v>22.329101508075397</v>
      </c>
      <c r="CC84" s="11">
        <f>'Физ. лица в абс.вел.'!CP91*100/'Физ. лица в абс.вел.'!CD91-100</f>
        <v>20.369547836901489</v>
      </c>
      <c r="CD84" s="11">
        <f>'Физ. лица в абс.вел.'!CQ91*100/'Физ. лица в абс.вел.'!CE91-100</f>
        <v>17.662813853269981</v>
      </c>
      <c r="CE84" s="11">
        <f>'Физ. лица в абс.вел.'!CR91*100/'Физ. лица в абс.вел.'!CF91-100</f>
        <v>15.108296108263147</v>
      </c>
      <c r="CF84" s="11">
        <f>'Физ. лица в абс.вел.'!CS91*100/'Физ. лица в абс.вел.'!CG91-100</f>
        <v>11.061594327782629</v>
      </c>
      <c r="CG84" s="11">
        <f>'Физ. лица в абс.вел.'!CT91*100/'Физ. лица в абс.вел.'!CH91-100</f>
        <v>9.3051759601025594</v>
      </c>
      <c r="CH84" s="11">
        <f>'Физ. лица в абс.вел.'!CU91*100/'Физ. лица в абс.вел.'!CI91-100</f>
        <v>6.4817124396118402</v>
      </c>
      <c r="CI84" s="11">
        <f>'Физ. лица в абс.вел.'!CV91*100/'Физ. лица в абс.вел.'!CJ91-100</f>
        <v>5.457430892766439</v>
      </c>
      <c r="CJ84" s="11">
        <f>'Физ. лица в абс.вел.'!CW91*100/'Физ. лица в абс.вел.'!CK91-100</f>
        <v>3.767436176465452</v>
      </c>
      <c r="CK84" s="11">
        <f>'Физ. лица в абс.вел.'!CX91*100/'Физ. лица в абс.вел.'!CL91-100</f>
        <v>2.3626016881182466</v>
      </c>
      <c r="CL84" s="11">
        <f>'Физ. лица в абс.вел.'!CY91*100/'Физ. лица в абс.вел.'!CM91-100</f>
        <v>1.2101828240480614</v>
      </c>
      <c r="CM84" s="11">
        <f>'Физ. лица в абс.вел.'!CZ91*100/'Физ. лица в абс.вел.'!CN91-100</f>
        <v>-1.1094475303155491</v>
      </c>
      <c r="CN84" s="11">
        <f>'Физ. лица в абс.вел.'!DA91*100/'Физ. лица в абс.вел.'!CO91-100</f>
        <v>-2.2589521640091164</v>
      </c>
      <c r="CO84" s="11">
        <f>'Физ. лица в абс.вел.'!DB91*100/'Физ. лица в абс.вел.'!CP91-100</f>
        <v>-2.746827468274688</v>
      </c>
      <c r="CP84" s="11">
        <f>'Физ. лица в абс.вел.'!DC91*100/'Физ. лица в абс.вел.'!CQ91-100</f>
        <v>-2.5884594788694812</v>
      </c>
      <c r="CQ84" s="11">
        <f>'Физ. лица в абс.вел.'!DD91*100/'Физ. лица в абс.вел.'!CR91-100</f>
        <v>-1.9138584689848273</v>
      </c>
      <c r="CR84" s="11">
        <f>'Физ. лица в абс.вел.'!DE91*100/'Физ. лица в абс.вел.'!CS91-100</f>
        <v>0.560091133472568</v>
      </c>
      <c r="CS84" s="11">
        <f>'Физ. лица в абс.вел.'!DF91*100/'Физ. лица в абс.вел.'!CT91-100</f>
        <v>1.4431725491567988</v>
      </c>
    </row>
    <row r="85" spans="1:97" x14ac:dyDescent="0.25">
      <c r="A85" s="8" t="s">
        <v>85</v>
      </c>
      <c r="B85" s="11">
        <f>'Физ. лица в абс.вел.'!O92*100/'Физ. лица в абс.вел.'!C92-100</f>
        <v>11.941484092175529</v>
      </c>
      <c r="C85" s="11">
        <f>'Физ. лица в абс.вел.'!P92*100/'Физ. лица в абс.вел.'!D92-100</f>
        <v>12.557489031060783</v>
      </c>
      <c r="D85" s="11">
        <f>'Физ. лица в абс.вел.'!Q92*100/'Физ. лица в абс.вел.'!E92-100</f>
        <v>13.895303768611925</v>
      </c>
      <c r="E85" s="11">
        <f>'Физ. лица в абс.вел.'!R92*100/'Физ. лица в абс.вел.'!F92-100</f>
        <v>14.706391194403608</v>
      </c>
      <c r="F85" s="11">
        <f>'Физ. лица в абс.вел.'!S92*100/'Физ. лица в абс.вел.'!G92-100</f>
        <v>16.291183083674667</v>
      </c>
      <c r="G85" s="11">
        <f>'Физ. лица в абс.вел.'!T92*100/'Физ. лица в абс.вел.'!H92-100</f>
        <v>17.492958779818622</v>
      </c>
      <c r="H85" s="11">
        <f>'Физ. лица в абс.вел.'!U92*100/'Физ. лица в абс.вел.'!I92-100</f>
        <v>18.482681252686461</v>
      </c>
      <c r="I85" s="11">
        <f>'Физ. лица в абс.вел.'!V92*100/'Физ. лица в абс.вел.'!J92-100</f>
        <v>19.356502704032181</v>
      </c>
      <c r="J85" s="11">
        <f>'Физ. лица в абс.вел.'!W92*100/'Физ. лица в абс.вел.'!K92-100</f>
        <v>19.846205702062207</v>
      </c>
      <c r="K85" s="11">
        <f>'Физ. лица в абс.вел.'!X92*100/'Физ. лица в абс.вел.'!L92-100</f>
        <v>20.634348961386507</v>
      </c>
      <c r="L85" s="11">
        <f>'Физ. лица в абс.вел.'!Y92*100/'Физ. лица в абс.вел.'!M92-100</f>
        <v>21.367679608881502</v>
      </c>
      <c r="M85" s="11">
        <f>'Физ. лица в абс.вел.'!Z92*100/'Физ. лица в абс.вел.'!N92-100</f>
        <v>19.147980107593213</v>
      </c>
      <c r="N85" s="11">
        <f>'Физ. лица в абс.вел.'!AA92*100/'Физ. лица в абс.вел.'!O92-100</f>
        <v>19.592193517654977</v>
      </c>
      <c r="O85" s="11">
        <f>'Физ. лица в абс.вел.'!AB92*100/'Физ. лица в абс.вел.'!P92-100</f>
        <v>20.225905727767852</v>
      </c>
      <c r="P85" s="11">
        <f>'Физ. лица в абс.вел.'!AC92*100/'Физ. лица в абс.вел.'!Q92-100</f>
        <v>20.109485827178261</v>
      </c>
      <c r="Q85" s="11">
        <f>'Физ. лица в абс.вел.'!AD92*100/'Физ. лица в абс.вел.'!R92-100</f>
        <v>20.654741088580764</v>
      </c>
      <c r="R85" s="11">
        <f>'Физ. лица в абс.вел.'!AE92*100/'Физ. лица в абс.вел.'!S92-100</f>
        <v>20.700480930892027</v>
      </c>
      <c r="S85" s="11">
        <f>'Физ. лица в абс.вел.'!AF92*100/'Физ. лица в абс.вел.'!T92-100</f>
        <v>19.938651520416684</v>
      </c>
      <c r="T85" s="11">
        <f>'Физ. лица в абс.вел.'!AG92*100/'Физ. лица в абс.вел.'!U92-100</f>
        <v>19.185621277927652</v>
      </c>
      <c r="U85" s="11">
        <f>'Физ. лица в абс.вел.'!AH92*100/'Физ. лица в абс.вел.'!V92-100</f>
        <v>18.687837418927174</v>
      </c>
      <c r="V85" s="11">
        <f>'Физ. лица в абс.вел.'!AI92*100/'Физ. лица в абс.вел.'!W92-100</f>
        <v>18.599456527864533</v>
      </c>
      <c r="W85" s="11">
        <f>'Физ. лица в абс.вел.'!AJ92*100/'Физ. лица в абс.вел.'!X92-100</f>
        <v>18.290083268829719</v>
      </c>
      <c r="X85" s="11">
        <f>'Физ. лица в абс.вел.'!AK92*100/'Физ. лица в абс.вел.'!Y92-100</f>
        <v>17.281658495446564</v>
      </c>
      <c r="Y85" s="11">
        <f>'Физ. лица в абс.вел.'!AL92*100/'Физ. лица в абс.вел.'!Z92-100</f>
        <v>18.932602531732499</v>
      </c>
      <c r="Z85" s="11">
        <f>'Физ. лица в абс.вел.'!AM92*100/'Физ. лица в абс.вел.'!AA92-100</f>
        <v>18.864259826595386</v>
      </c>
      <c r="AA85" s="11">
        <f>'Физ. лица в абс.вел.'!AN92*100/'Физ. лица в абс.вел.'!AB92-100</f>
        <v>19.2204789430223</v>
      </c>
      <c r="AB85" s="11">
        <f>'Физ. лица в абс.вел.'!AO92*100/'Физ. лица в абс.вел.'!AC92-100</f>
        <v>19.327266818329548</v>
      </c>
      <c r="AC85" s="11">
        <f>'Физ. лица в абс.вел.'!AP92*100/'Физ. лица в абс.вел.'!AD92-100</f>
        <v>16.979483549212063</v>
      </c>
      <c r="AD85" s="11">
        <f>'Физ. лица в абс.вел.'!AQ92*100/'Физ. лица в абс.вел.'!AE92-100</f>
        <v>15.875486381322958</v>
      </c>
      <c r="AE85" s="11">
        <f>'Физ. лица в абс.вел.'!AR92*100/'Физ. лица в абс.вел.'!AF92-100</f>
        <v>15.445031038601741</v>
      </c>
      <c r="AF85" s="11">
        <f>'Физ. лица в абс.вел.'!AS92*100/'Физ. лица в абс.вел.'!AG92-100</f>
        <v>15.60275909135224</v>
      </c>
      <c r="AG85" s="11">
        <f>'Физ. лица в абс.вел.'!AT92*100/'Физ. лица в абс.вел.'!AH92-100</f>
        <v>15.725435356831241</v>
      </c>
      <c r="AH85" s="11">
        <f>'Физ. лица в абс.вел.'!AU92*100/'Физ. лица в абс.вел.'!AI92-100</f>
        <v>15.802873249681767</v>
      </c>
      <c r="AI85" s="11">
        <f>'Физ. лица в абс.вел.'!AV92*100/'Физ. лица в абс.вел.'!AJ92-100</f>
        <v>16.299768244262452</v>
      </c>
      <c r="AJ85" s="11">
        <f>'Физ. лица в абс.вел.'!AW92*100/'Физ. лица в абс.вел.'!AK92-100</f>
        <v>15.669439227260526</v>
      </c>
      <c r="AK85" s="11">
        <f>'Физ. лица в абс.вел.'!AX92*100/'Физ. лица в абс.вел.'!AL92-100</f>
        <v>15.892403915881076</v>
      </c>
      <c r="AL85" s="11">
        <f>'Физ. лица в абс.вел.'!AY92*100/'Физ. лица в абс.вел.'!AM92-100</f>
        <v>16.0877328930966</v>
      </c>
      <c r="AM85" s="11">
        <f>'Физ. лица в абс.вел.'!AZ92*100/'Физ. лица в абс.вел.'!AN92-100</f>
        <v>16.160580705934507</v>
      </c>
      <c r="AN85" s="11">
        <f>'Физ. лица в абс.вел.'!BA92*100/'Физ. лица в абс.вел.'!AO92-100</f>
        <v>16.571615328049674</v>
      </c>
      <c r="AO85" s="11">
        <f>'Физ. лица в абс.вел.'!BB92*100/'Физ. лица в абс.вел.'!AP92-100</f>
        <v>19.147880605151968</v>
      </c>
      <c r="AP85" s="11">
        <f>'Физ. лица в абс.вел.'!BC92*100/'Физ. лица в абс.вел.'!AQ92-100</f>
        <v>20.962867479798092</v>
      </c>
      <c r="AQ85" s="11">
        <f>'Физ. лица в абс.вел.'!BD92*100/'Физ. лица в абс.вел.'!AR92-100</f>
        <v>22.826599759821576</v>
      </c>
      <c r="AR85" s="11">
        <f>'Физ. лица в абс.вел.'!BE92*100/'Физ. лица в абс.вел.'!AS92-100</f>
        <v>23.410535637103493</v>
      </c>
      <c r="AS85" s="11">
        <f>'Физ. лица в абс.вел.'!BF92*100/'Физ. лица в абс.вел.'!AT92-100</f>
        <v>23.704350161117077</v>
      </c>
      <c r="AT85" s="11">
        <f>'Физ. лица в абс.вел.'!BG92*100/'Физ. лица в абс.вел.'!AU92-100</f>
        <v>23.98990922353704</v>
      </c>
      <c r="AU85" s="11">
        <f>'Физ. лица в абс.вел.'!BH92*100/'Физ. лица в абс.вел.'!AV92-100</f>
        <v>23.450777717040197</v>
      </c>
      <c r="AV85" s="11">
        <f>'Физ. лица в абс.вел.'!BI92*100/'Физ. лица в абс.вел.'!AW92-100</f>
        <v>23.074075719214079</v>
      </c>
      <c r="AW85" s="11">
        <f>'Физ. лица в абс.вел.'!BJ92*100/'Физ. лица в абс.вел.'!AX92-100</f>
        <v>23.276334056823288</v>
      </c>
      <c r="AX85" s="11">
        <f>'Физ. лица в абс.вел.'!BK92*100/'Физ. лица в абс.вел.'!AY92-100</f>
        <v>23.507274978716822</v>
      </c>
      <c r="AY85" s="11">
        <f>'Физ. лица в абс.вел.'!BL92*100/'Физ. лица в абс.вел.'!AZ92-100</f>
        <v>23.663033367519731</v>
      </c>
      <c r="AZ85" s="11">
        <f>'Физ. лица в абс.вел.'!BM92*100/'Физ. лица в абс.вел.'!BA92-100</f>
        <v>21.745916040521848</v>
      </c>
      <c r="BA85" s="11">
        <f>'Физ. лица в абс.вел.'!BN92*100/'Физ. лица в абс.вел.'!BB92-100</f>
        <v>18.676074254050619</v>
      </c>
      <c r="BB85" s="11">
        <f>'Физ. лица в абс.вел.'!BO92*100/'Физ. лица в абс.вел.'!BC92-100</f>
        <v>16.131386534492094</v>
      </c>
      <c r="BC85" s="11">
        <f>'Физ. лица в абс.вел.'!BP92*100/'Физ. лица в абс.вел.'!BD92-100</f>
        <v>13.784449119621485</v>
      </c>
      <c r="BD85" s="11">
        <f>'Физ. лица в абс.вел.'!BQ92*100/'Физ. лица в абс.вел.'!BE92-100</f>
        <v>12.634325935796895</v>
      </c>
      <c r="BE85" s="11">
        <f>'Физ. лица в абс.вел.'!BR92*100/'Физ. лица в абс.вел.'!BF92-100</f>
        <v>11.679767565153142</v>
      </c>
      <c r="BF85" s="11">
        <f>'Физ. лица в абс.вел.'!BS92*100/'Физ. лица в абс.вел.'!BG92-100</f>
        <v>11.508542853174049</v>
      </c>
      <c r="BG85" s="11">
        <f>'Физ. лица в абс.вел.'!BT92*100/'Физ. лица в абс.вел.'!BH92-100</f>
        <v>11.439095080911358</v>
      </c>
      <c r="BH85" s="11">
        <f>'Физ. лица в абс.вел.'!BU92*100/'Физ. лица в абс.вел.'!BI92-100</f>
        <v>12.644715261319575</v>
      </c>
      <c r="BI85" s="11">
        <f>'Физ. лица в абс.вел.'!BV92*100/'Физ. лица в абс.вел.'!BJ92-100</f>
        <v>12.558936311112348</v>
      </c>
      <c r="BJ85" s="11">
        <f>'Физ. лица в абс.вел.'!BW92*100/'Физ. лица в абс.вел.'!BK92-100</f>
        <v>11.889133448737738</v>
      </c>
      <c r="BK85" s="11">
        <f>'Физ. лица в абс.вел.'!BX92*100/'Физ. лица в абс.вел.'!BL92-100</f>
        <v>11.424118870086133</v>
      </c>
      <c r="BL85" s="11">
        <f>'Физ. лица в абс.вел.'!BY92*100/'Физ. лица в абс.вел.'!BM92-100</f>
        <v>12.748996338458468</v>
      </c>
      <c r="BM85" s="11">
        <f>'Физ. лица в абс.вел.'!BZ92*100/'Физ. лица в абс.вел.'!BN92-100</f>
        <v>15.231162501976002</v>
      </c>
      <c r="BN85" s="11">
        <f>'Физ. лица в абс.вел.'!CA92*100/'Физ. лица в абс.вел.'!BO92-100</f>
        <v>17.692939402935579</v>
      </c>
      <c r="BO85" s="11">
        <f>'Физ. лица в абс.вел.'!CB92*100/'Физ. лица в абс.вел.'!BP92-100</f>
        <v>19.857913896742076</v>
      </c>
      <c r="BP85" s="11">
        <f>'Физ. лица в абс.вел.'!CC92*100/'Физ. лица в абс.вел.'!BQ92-100</f>
        <v>20.245494154630222</v>
      </c>
      <c r="BQ85" s="11">
        <f>'Физ. лица в абс.вел.'!CD92*100/'Физ. лица в абс.вел.'!BR92-100</f>
        <v>22.050984936268833</v>
      </c>
      <c r="BR85" s="11">
        <f>'Физ. лица в абс.вел.'!CE92*100/'Физ. лица в абс.вел.'!BS92-100</f>
        <v>23.01390440947479</v>
      </c>
      <c r="BS85" s="11">
        <f>'Физ. лица в абс.вел.'!CF92*100/'Физ. лица в абс.вел.'!BT92-100</f>
        <v>23.858805000776627</v>
      </c>
      <c r="BT85" s="11">
        <f>'Физ. лица в абс.вел.'!CG92*100/'Физ. лица в абс.вел.'!BU92-100</f>
        <v>23.533558086300872</v>
      </c>
      <c r="BU85" s="11">
        <f>'Физ. лица в абс.вел.'!CH92*100/'Физ. лица в абс.вел.'!BV92-100</f>
        <v>21.657565615642071</v>
      </c>
      <c r="BV85" s="11">
        <f>'Физ. лица в абс.вел.'!CI92*100/'Физ. лица в абс.вел.'!BW92-100</f>
        <v>22.076999275440954</v>
      </c>
      <c r="BW85" s="11">
        <f>'Физ. лица в абс.вел.'!CJ92*100/'Физ. лица в абс.вел.'!BX92-100</f>
        <v>21.759901958408491</v>
      </c>
      <c r="BX85" s="11">
        <f>'Физ. лица в абс.вел.'!CK92*100/'Физ. лица в абс.вел.'!BY92-100</f>
        <v>21.480921695380289</v>
      </c>
      <c r="BY85" s="11">
        <f>'Физ. лица в абс.вел.'!CL92*100/'Физ. лица в абс.вел.'!BZ92-100</f>
        <v>20.453914282941909</v>
      </c>
      <c r="BZ85" s="11">
        <f>'Физ. лица в абс.вел.'!CM92*100/'Физ. лица в абс.вел.'!CA92-100</f>
        <v>19.305573300050128</v>
      </c>
      <c r="CA85" s="11">
        <f>'Физ. лица в абс.вел.'!CN92*100/'Физ. лица в абс.вел.'!CB92-100</f>
        <v>19.023600273960326</v>
      </c>
      <c r="CB85" s="11">
        <f>'Физ. лица в абс.вел.'!CO92*100/'Физ. лица в абс.вел.'!CC92-100</f>
        <v>17.49715392159645</v>
      </c>
      <c r="CC85" s="11">
        <f>'Физ. лица в абс.вел.'!CP92*100/'Физ. лица в абс.вел.'!CD92-100</f>
        <v>15.595838577986854</v>
      </c>
      <c r="CD85" s="11">
        <f>'Физ. лица в абс.вел.'!CQ92*100/'Физ. лица в абс.вел.'!CE92-100</f>
        <v>12.635667226610437</v>
      </c>
      <c r="CE85" s="11">
        <f>'Физ. лица в абс.вел.'!CR92*100/'Физ. лица в абс.вел.'!CF92-100</f>
        <v>9.8026463528801031</v>
      </c>
      <c r="CF85" s="11">
        <f>'Физ. лица в абс.вел.'!CS92*100/'Физ. лица в абс.вел.'!CG92-100</f>
        <v>5.6001752126037871</v>
      </c>
      <c r="CG85" s="11">
        <f>'Физ. лица в абс.вел.'!CT92*100/'Физ. лица в абс.вел.'!CH92-100</f>
        <v>4.6026207196119628</v>
      </c>
      <c r="CH85" s="11">
        <f>'Физ. лица в абс.вел.'!CU92*100/'Физ. лица в абс.вел.'!CI92-100</f>
        <v>1.5225238915825372</v>
      </c>
      <c r="CI85" s="11">
        <f>'Физ. лица в абс.вел.'!CV92*100/'Физ. лица в абс.вел.'!CJ92-100</f>
        <v>0.497566190519521</v>
      </c>
      <c r="CJ85" s="11">
        <f>'Физ. лица в абс.вел.'!CW92*100/'Физ. лица в абс.вел.'!CK92-100</f>
        <v>-0.82972320142575029</v>
      </c>
      <c r="CK85" s="11">
        <f>'Физ. лица в абс.вел.'!CX92*100/'Физ. лица в абс.вел.'!CL92-100</f>
        <v>-1.343066747778451</v>
      </c>
      <c r="CL85" s="11">
        <f>'Физ. лица в абс.вел.'!CY92*100/'Физ. лица в абс.вел.'!CM92-100</f>
        <v>-1.7952118531210317</v>
      </c>
      <c r="CM85" s="11">
        <f>'Физ. лица в абс.вел.'!CZ92*100/'Физ. лица в абс.вел.'!CN92-100</f>
        <v>-3.573330034902412</v>
      </c>
      <c r="CN85" s="11">
        <f>'Физ. лица в абс.вел.'!DA92*100/'Физ. лица в абс.вел.'!CO92-100</f>
        <v>-4.2521612401935585</v>
      </c>
      <c r="CO85" s="11">
        <f>'Физ. лица в абс.вел.'!DB92*100/'Физ. лица в абс.вел.'!CP92-100</f>
        <v>-4.4557249097224201</v>
      </c>
      <c r="CP85" s="11">
        <f>'Физ. лица в абс.вел.'!DC92*100/'Физ. лица в абс.вел.'!CQ92-100</f>
        <v>-4.1338332822102046</v>
      </c>
      <c r="CQ85" s="11">
        <f>'Физ. лица в абс.вел.'!DD92*100/'Физ. лица в абс.вел.'!CR92-100</f>
        <v>-2.9933678442705087</v>
      </c>
      <c r="CR85" s="11">
        <f>'Физ. лица в абс.вел.'!DE92*100/'Физ. лица в абс.вел.'!CS92-100</f>
        <v>-2.619801331732674E-2</v>
      </c>
      <c r="CS85" s="11">
        <f>'Физ. лица в абс.вел.'!DF92*100/'Физ. лица в абс.вел.'!CT92-100</f>
        <v>0.97946121328058666</v>
      </c>
    </row>
    <row r="86" spans="1:97" x14ac:dyDescent="0.25">
      <c r="A86" s="8" t="s">
        <v>86</v>
      </c>
      <c r="B86" s="11">
        <f>'Физ. лица в абс.вел.'!O93*100/'Физ. лица в абс.вел.'!C93-100</f>
        <v>8.8742224803606007</v>
      </c>
      <c r="C86" s="11">
        <f>'Физ. лица в абс.вел.'!P93*100/'Физ. лица в абс.вел.'!D93-100</f>
        <v>9.401025376442476</v>
      </c>
      <c r="D86" s="11">
        <f>'Физ. лица в абс.вел.'!Q93*100/'Физ. лица в абс.вел.'!E93-100</f>
        <v>10.661334267351705</v>
      </c>
      <c r="E86" s="11">
        <f>'Физ. лица в абс.вел.'!R93*100/'Физ. лица в абс.вел.'!F93-100</f>
        <v>11.683512951286829</v>
      </c>
      <c r="F86" s="11">
        <f>'Физ. лица в абс.вел.'!S93*100/'Физ. лица в абс.вел.'!G93-100</f>
        <v>13.837857229324882</v>
      </c>
      <c r="G86" s="11">
        <f>'Физ. лица в абс.вел.'!T93*100/'Физ. лица в абс.вел.'!H93-100</f>
        <v>14.961135181295901</v>
      </c>
      <c r="H86" s="11">
        <f>'Физ. лица в абс.вел.'!U93*100/'Физ. лица в абс.вел.'!I93-100</f>
        <v>15.790746024641805</v>
      </c>
      <c r="I86" s="11">
        <f>'Физ. лица в абс.вел.'!V93*100/'Физ. лица в абс.вел.'!J93-100</f>
        <v>16.721919913190774</v>
      </c>
      <c r="J86" s="11">
        <f>'Физ. лица в абс.вел.'!W93*100/'Физ. лица в абс.вел.'!K93-100</f>
        <v>17.283638399143186</v>
      </c>
      <c r="K86" s="11">
        <f>'Физ. лица в абс.вел.'!X93*100/'Физ. лица в абс.вел.'!L93-100</f>
        <v>19.065574769070125</v>
      </c>
      <c r="L86" s="11">
        <f>'Физ. лица в абс.вел.'!Y93*100/'Физ. лица в абс.вел.'!M93-100</f>
        <v>19.95890579814693</v>
      </c>
      <c r="M86" s="11">
        <f>'Физ. лица в абс.вел.'!Z93*100/'Физ. лица в абс.вел.'!N93-100</f>
        <v>18.876509267084245</v>
      </c>
      <c r="N86" s="11">
        <f>'Физ. лица в абс.вел.'!AA93*100/'Физ. лица в абс.вел.'!O93-100</f>
        <v>19.162248155295899</v>
      </c>
      <c r="O86" s="11">
        <f>'Физ. лица в абс.вел.'!AB93*100/'Физ. лица в абс.вел.'!P93-100</f>
        <v>20.017364039906468</v>
      </c>
      <c r="P86" s="11">
        <f>'Физ. лица в абс.вел.'!AC93*100/'Физ. лица в абс.вел.'!Q93-100</f>
        <v>19.935748917316943</v>
      </c>
      <c r="Q86" s="11">
        <f>'Физ. лица в абс.вел.'!AD93*100/'Физ. лица в абс.вел.'!R93-100</f>
        <v>20.132090022913729</v>
      </c>
      <c r="R86" s="11">
        <f>'Физ. лица в абс.вел.'!AE93*100/'Физ. лица в абс.вел.'!S93-100</f>
        <v>19.83354071614761</v>
      </c>
      <c r="S86" s="11">
        <f>'Физ. лица в абс.вел.'!AF93*100/'Физ. лица в абс.вел.'!T93-100</f>
        <v>19.247292183431938</v>
      </c>
      <c r="T86" s="11">
        <f>'Физ. лица в абс.вел.'!AG93*100/'Физ. лица в абс.вел.'!U93-100</f>
        <v>19.076698220587431</v>
      </c>
      <c r="U86" s="11">
        <f>'Физ. лица в абс.вел.'!AH93*100/'Физ. лица в абс.вел.'!V93-100</f>
        <v>18.68307365535388</v>
      </c>
      <c r="V86" s="11">
        <f>'Физ. лица в абс.вел.'!AI93*100/'Физ. лица в абс.вел.'!W93-100</f>
        <v>18.733607327941755</v>
      </c>
      <c r="W86" s="11">
        <f>'Физ. лица в абс.вел.'!AJ93*100/'Физ. лица в абс.вел.'!X93-100</f>
        <v>17.544445295255301</v>
      </c>
      <c r="X86" s="11">
        <f>'Физ. лица в абс.вел.'!AK93*100/'Физ. лица в абс.вел.'!Y93-100</f>
        <v>16.592424131196509</v>
      </c>
      <c r="Y86" s="11">
        <f>'Физ. лица в абс.вел.'!AL93*100/'Физ. лица в абс.вел.'!Z93-100</f>
        <v>17.180492027084114</v>
      </c>
      <c r="Z86" s="11">
        <f>'Физ. лица в абс.вел.'!AM93*100/'Физ. лица в абс.вел.'!AA93-100</f>
        <v>17.126613079930351</v>
      </c>
      <c r="AA86" s="11">
        <f>'Физ. лица в абс.вел.'!AN93*100/'Физ. лица в абс.вел.'!AB93-100</f>
        <v>17.129550552841636</v>
      </c>
      <c r="AB86" s="11">
        <f>'Физ. лица в абс.вел.'!AO93*100/'Физ. лица в абс.вел.'!AC93-100</f>
        <v>17.334739014378329</v>
      </c>
      <c r="AC86" s="11">
        <f>'Физ. лица в абс.вел.'!AP93*100/'Физ. лица в абс.вел.'!AD93-100</f>
        <v>16.085713970450314</v>
      </c>
      <c r="AD86" s="11">
        <f>'Физ. лица в абс.вел.'!AQ93*100/'Физ. лица в абс.вел.'!AE93-100</f>
        <v>14.696732367401992</v>
      </c>
      <c r="AE86" s="11">
        <f>'Физ. лица в абс.вел.'!AR93*100/'Физ. лица в абс.вел.'!AF93-100</f>
        <v>14.043978697818247</v>
      </c>
      <c r="AF86" s="11">
        <f>'Физ. лица в абс.вел.'!AS93*100/'Физ. лица в абс.вел.'!AG93-100</f>
        <v>14.035272996092516</v>
      </c>
      <c r="AG86" s="11">
        <f>'Физ. лица в абс.вел.'!AT93*100/'Физ. лица в абс.вел.'!AH93-100</f>
        <v>14.22676564508771</v>
      </c>
      <c r="AH86" s="11">
        <f>'Физ. лица в абс.вел.'!AU93*100/'Физ. лица в абс.вел.'!AI93-100</f>
        <v>14.385957754954262</v>
      </c>
      <c r="AI86" s="11">
        <f>'Физ. лица в абс.вел.'!AV93*100/'Физ. лица в абс.вел.'!AJ93-100</f>
        <v>15.508901612691488</v>
      </c>
      <c r="AJ86" s="11">
        <f>'Физ. лица в абс.вел.'!AW93*100/'Физ. лица в абс.вел.'!AK93-100</f>
        <v>15.390223926809298</v>
      </c>
      <c r="AK86" s="11">
        <f>'Физ. лица в абс.вел.'!AX93*100/'Физ. лица в абс.вел.'!AL93-100</f>
        <v>15.736171393463735</v>
      </c>
      <c r="AL86" s="11">
        <f>'Физ. лица в абс.вел.'!AY93*100/'Физ. лица в абс.вел.'!AM93-100</f>
        <v>15.951518254499632</v>
      </c>
      <c r="AM86" s="11">
        <f>'Физ. лица в абс.вел.'!AZ93*100/'Физ. лица в абс.вел.'!AN93-100</f>
        <v>16.403530944372065</v>
      </c>
      <c r="AN86" s="11">
        <f>'Физ. лица в абс.вел.'!BA93*100/'Физ. лица в абс.вел.'!AO93-100</f>
        <v>17.148100709246975</v>
      </c>
      <c r="AO86" s="11">
        <f>'Физ. лица в абс.вел.'!BB93*100/'Физ. лица в абс.вел.'!AP93-100</f>
        <v>18.890737132265571</v>
      </c>
      <c r="AP86" s="11">
        <f>'Физ. лица в абс.вел.'!BC93*100/'Физ. лица в абс.вел.'!AQ93-100</f>
        <v>21.317678745862693</v>
      </c>
      <c r="AQ86" s="11">
        <f>'Физ. лица в абс.вел.'!BD93*100/'Физ. лица в абс.вел.'!AR93-100</f>
        <v>23.456917978458989</v>
      </c>
      <c r="AR86" s="11">
        <f>'Физ. лица в абс.вел.'!BE93*100/'Физ. лица в абс.вел.'!AS93-100</f>
        <v>23.987775513984076</v>
      </c>
      <c r="AS86" s="11">
        <f>'Физ. лица в абс.вел.'!BF93*100/'Физ. лица в абс.вел.'!AT93-100</f>
        <v>24.161780456369016</v>
      </c>
      <c r="AT86" s="11">
        <f>'Физ. лица в абс.вел.'!BG93*100/'Физ. лица в абс.вел.'!AU93-100</f>
        <v>24.338397888579792</v>
      </c>
      <c r="AU86" s="11">
        <f>'Физ. лица в абс.вел.'!BH93*100/'Физ. лица в абс.вел.'!AV93-100</f>
        <v>23.96205796214538</v>
      </c>
      <c r="AV86" s="11">
        <f>'Физ. лица в абс.вел.'!BI93*100/'Физ. лица в абс.вел.'!AW93-100</f>
        <v>23.514035194017197</v>
      </c>
      <c r="AW86" s="11">
        <f>'Физ. лица в абс.вел.'!BJ93*100/'Физ. лица в абс.вел.'!AX93-100</f>
        <v>24.012363648817583</v>
      </c>
      <c r="AX86" s="11">
        <f>'Физ. лица в абс.вел.'!BK93*100/'Физ. лица в абс.вел.'!AY93-100</f>
        <v>24.59134717445761</v>
      </c>
      <c r="AY86" s="11">
        <f>'Физ. лица в абс.вел.'!BL93*100/'Физ. лица в абс.вел.'!AZ93-100</f>
        <v>24.975988641583498</v>
      </c>
      <c r="AZ86" s="11">
        <f>'Физ. лица в абс.вел.'!BM93*100/'Физ. лица в абс.вел.'!BA93-100</f>
        <v>23.06744561758515</v>
      </c>
      <c r="BA86" s="11">
        <f>'Физ. лица в абс.вел.'!BN93*100/'Физ. лица в абс.вел.'!BB93-100</f>
        <v>20.423892100192674</v>
      </c>
      <c r="BB86" s="11">
        <f>'Физ. лица в абс.вел.'!BO93*100/'Физ. лица в абс.вел.'!BC93-100</f>
        <v>17.793012875133869</v>
      </c>
      <c r="BC86" s="11">
        <f>'Физ. лица в абс.вел.'!BP93*100/'Физ. лица в абс.вел.'!BD93-100</f>
        <v>15.550861352388068</v>
      </c>
      <c r="BD86" s="11">
        <f>'Физ. лица в абс.вел.'!BQ93*100/'Физ. лица в абс.вел.'!BE93-100</f>
        <v>14.395512466201581</v>
      </c>
      <c r="BE86" s="11">
        <f>'Физ. лица в абс.вел.'!BR93*100/'Физ. лица в абс.вел.'!BF93-100</f>
        <v>13.246195008553002</v>
      </c>
      <c r="BF86" s="11">
        <f>'Физ. лица в абс.вел.'!BS93*100/'Физ. лица в абс.вел.'!BG93-100</f>
        <v>13.354798921461764</v>
      </c>
      <c r="BG86" s="11">
        <f>'Физ. лица в абс.вел.'!BT93*100/'Физ. лица в абс.вел.'!BH93-100</f>
        <v>13.328490627247973</v>
      </c>
      <c r="BH86" s="11">
        <f>'Физ. лица в абс.вел.'!BU93*100/'Физ. лица в абс.вел.'!BI93-100</f>
        <v>14.277805419875676</v>
      </c>
      <c r="BI86" s="11">
        <f>'Физ. лица в абс.вел.'!BV93*100/'Физ. лица в абс.вел.'!BJ93-100</f>
        <v>14.854424567968579</v>
      </c>
      <c r="BJ86" s="11">
        <f>'Физ. лица в абс.вел.'!BW93*100/'Физ. лица в абс.вел.'!BK93-100</f>
        <v>14.086215709660934</v>
      </c>
      <c r="BK86" s="11">
        <f>'Физ. лица в абс.вел.'!BX93*100/'Физ. лица в абс.вел.'!BL93-100</f>
        <v>13.352044907778662</v>
      </c>
      <c r="BL86" s="11">
        <f>'Физ. лица в абс.вел.'!BY93*100/'Физ. лица в абс.вел.'!BM93-100</f>
        <v>15.192038666304228</v>
      </c>
      <c r="BM86" s="11">
        <f>'Физ. лица в абс.вел.'!BZ93*100/'Физ. лица в абс.вел.'!BN93-100</f>
        <v>17.646473029045637</v>
      </c>
      <c r="BN86" s="11">
        <f>'Физ. лица в абс.вел.'!CA93*100/'Физ. лица в абс.вел.'!BO93-100</f>
        <v>20.395933157245054</v>
      </c>
      <c r="BO86" s="11">
        <f>'Физ. лица в абс.вел.'!CB93*100/'Физ. лица в абс.вел.'!BP93-100</f>
        <v>22.757601156260108</v>
      </c>
      <c r="BP86" s="11">
        <f>'Физ. лица в абс.вел.'!CC93*100/'Физ. лица в абс.вел.'!BQ93-100</f>
        <v>24.034474878391165</v>
      </c>
      <c r="BQ86" s="11">
        <f>'Физ. лица в абс.вел.'!CD93*100/'Физ. лица в абс.вел.'!BR93-100</f>
        <v>26.421756587525977</v>
      </c>
      <c r="BR86" s="11">
        <f>'Физ. лица в абс.вел.'!CE93*100/'Физ. лица в абс.вел.'!BS93-100</f>
        <v>27.628091174219179</v>
      </c>
      <c r="BS86" s="11">
        <f>'Физ. лица в абс.вел.'!CF93*100/'Физ. лица в абс.вел.'!BT93-100</f>
        <v>27.827596721699138</v>
      </c>
      <c r="BT86" s="11">
        <f>'Физ. лица в абс.вел.'!CG93*100/'Физ. лица в абс.вел.'!BU93-100</f>
        <v>28.168711788116838</v>
      </c>
      <c r="BU86" s="11">
        <f>'Физ. лица в абс.вел.'!CH93*100/'Физ. лица в абс.вел.'!BV93-100</f>
        <v>25.795592531589264</v>
      </c>
      <c r="BV86" s="11">
        <f>'Физ. лица в абс.вел.'!CI93*100/'Физ. лица в абс.вел.'!BW93-100</f>
        <v>26.342200689395611</v>
      </c>
      <c r="BW86" s="11">
        <f>'Физ. лица в абс.вел.'!CJ93*100/'Физ. лица в абс.вел.'!BX93-100</f>
        <v>25.445112604645672</v>
      </c>
      <c r="BX86" s="11">
        <f>'Физ. лица в абс.вел.'!CK93*100/'Физ. лица в абс.вел.'!BY93-100</f>
        <v>24.13622419320491</v>
      </c>
      <c r="BY86" s="11">
        <f>'Физ. лица в абс.вел.'!CL93*100/'Физ. лица в абс.вел.'!BZ93-100</f>
        <v>23.142687847408368</v>
      </c>
      <c r="BZ86" s="11">
        <f>'Физ. лица в абс.вел.'!CM93*100/'Физ. лица в абс.вел.'!CA93-100</f>
        <v>21.37585094948048</v>
      </c>
      <c r="CA86" s="11">
        <f>'Физ. лица в абс.вел.'!CN93*100/'Физ. лица в абс.вел.'!CB93-100</f>
        <v>20.802017139232063</v>
      </c>
      <c r="CB86" s="11">
        <f>'Физ. лица в абс.вел.'!CO93*100/'Физ. лица в абс.вел.'!CC93-100</f>
        <v>18.359697839075622</v>
      </c>
      <c r="CC86" s="11">
        <f>'Физ. лица в абс.вел.'!CP93*100/'Физ. лица в абс.вел.'!CD93-100</f>
        <v>16.309836860782767</v>
      </c>
      <c r="CD86" s="11">
        <f>'Физ. лица в абс.вел.'!CQ93*100/'Физ. лица в абс.вел.'!CE93-100</f>
        <v>13.403686868937214</v>
      </c>
      <c r="CE86" s="11">
        <f>'Физ. лица в абс.вел.'!CR93*100/'Физ. лица в абс.вел.'!CF93-100</f>
        <v>11.465848790224427</v>
      </c>
      <c r="CF86" s="11">
        <f>'Физ. лица в абс.вел.'!CS93*100/'Физ. лица в абс.вел.'!CG93-100</f>
        <v>6.2562797240270669</v>
      </c>
      <c r="CG86" s="11">
        <f>'Физ. лица в абс.вел.'!CT93*100/'Физ. лица в абс.вел.'!CH93-100</f>
        <v>4.8665335028146046</v>
      </c>
      <c r="CH86" s="11">
        <f>'Физ. лица в абс.вел.'!CU93*100/'Физ. лица в абс.вел.'!CI93-100</f>
        <v>0.42744742018459192</v>
      </c>
      <c r="CI86" s="11">
        <f>'Физ. лица в абс.вел.'!CV93*100/'Физ. лица в абс.вел.'!CJ93-100</f>
        <v>-0.27493185449760915</v>
      </c>
      <c r="CJ86" s="11">
        <f>'Физ. лица в абс.вел.'!CW93*100/'Физ. лица в абс.вел.'!CK93-100</f>
        <v>-1.539795435788534</v>
      </c>
      <c r="CK86" s="11">
        <f>'Физ. лица в абс.вел.'!CX93*100/'Физ. лица в абс.вел.'!CL93-100</f>
        <v>-2.3985518869005347</v>
      </c>
      <c r="CL86" s="11">
        <f>'Физ. лица в абс.вел.'!CY93*100/'Физ. лица в абс.вел.'!CM93-100</f>
        <v>-2.7071582331943631</v>
      </c>
      <c r="CM86" s="11">
        <f>'Физ. лица в абс.вел.'!CZ93*100/'Физ. лица в абс.вел.'!CN93-100</f>
        <v>-4.342253414567935</v>
      </c>
      <c r="CN86" s="11">
        <f>'Физ. лица в абс.вел.'!DA93*100/'Физ. лица в абс.вел.'!CO93-100</f>
        <v>-5.9370580229672356</v>
      </c>
      <c r="CO86" s="11">
        <f>'Физ. лица в абс.вел.'!DB93*100/'Физ. лица в абс.вел.'!CP93-100</f>
        <v>-6.0793636160096867</v>
      </c>
      <c r="CP86" s="11">
        <f>'Физ. лица в абс.вел.'!DC93*100/'Физ. лица в абс.вел.'!CQ93-100</f>
        <v>-5.8588013147772529</v>
      </c>
      <c r="CQ86" s="11">
        <f>'Физ. лица в абс.вел.'!DD93*100/'Физ. лица в абс.вел.'!CR93-100</f>
        <v>-5.0554240441645391</v>
      </c>
      <c r="CR86" s="11">
        <f>'Физ. лица в абс.вел.'!DE93*100/'Физ. лица в абс.вел.'!CS93-100</f>
        <v>-1.8470654983294423</v>
      </c>
      <c r="CS86" s="11">
        <f>'Физ. лица в абс.вел.'!DF93*100/'Физ. лица в абс.вел.'!CT93-100</f>
        <v>-1.1537935748462047</v>
      </c>
    </row>
    <row r="87" spans="1:97" x14ac:dyDescent="0.25">
      <c r="A87" s="8" t="s">
        <v>87</v>
      </c>
      <c r="B87" s="11">
        <f>'Физ. лица в абс.вел.'!O94*100/'Физ. лица в абс.вел.'!C94-100</f>
        <v>12.76797915567785</v>
      </c>
      <c r="C87" s="11">
        <f>'Физ. лица в абс.вел.'!P94*100/'Физ. лица в абс.вел.'!D94-100</f>
        <v>13.285474153146197</v>
      </c>
      <c r="D87" s="11">
        <f>'Физ. лица в абс.вел.'!Q94*100/'Физ. лица в абс.вел.'!E94-100</f>
        <v>13.222076406528686</v>
      </c>
      <c r="E87" s="11">
        <f>'Физ. лица в абс.вел.'!R94*100/'Физ. лица в абс.вел.'!F94-100</f>
        <v>14.329328172381807</v>
      </c>
      <c r="F87" s="11">
        <f>'Физ. лица в абс.вел.'!S94*100/'Физ. лица в абс.вел.'!G94-100</f>
        <v>14.991945067701337</v>
      </c>
      <c r="G87" s="11">
        <f>'Физ. лица в абс.вел.'!T94*100/'Физ. лица в абс.вел.'!H94-100</f>
        <v>15.885650425501737</v>
      </c>
      <c r="H87" s="11">
        <f>'Физ. лица в абс.вел.'!U94*100/'Физ. лица в абс.вел.'!I94-100</f>
        <v>17.026279836333231</v>
      </c>
      <c r="I87" s="11">
        <f>'Физ. лица в абс.вел.'!V94*100/'Физ. лица в абс.вел.'!J94-100</f>
        <v>15.574426144571902</v>
      </c>
      <c r="J87" s="11">
        <f>'Физ. лица в абс.вел.'!W94*100/'Физ. лица в абс.вел.'!K94-100</f>
        <v>17.597766684827803</v>
      </c>
      <c r="K87" s="11">
        <f>'Физ. лица в абс.вел.'!X94*100/'Физ. лица в абс.вел.'!L94-100</f>
        <v>18.675236007719462</v>
      </c>
      <c r="L87" s="11">
        <f>'Физ. лица в абс.вел.'!Y94*100/'Физ. лица в абс.вел.'!M94-100</f>
        <v>20.229150638423732</v>
      </c>
      <c r="M87" s="11">
        <f>'Физ. лица в абс.вел.'!Z94*100/'Физ. лица в абс.вел.'!N94-100</f>
        <v>19.287200007684802</v>
      </c>
      <c r="N87" s="11">
        <f>'Физ. лица в абс.вел.'!AA94*100/'Физ. лица в абс.вел.'!O94-100</f>
        <v>19.058787303573567</v>
      </c>
      <c r="O87" s="11">
        <f>'Физ. лица в абс.вел.'!AB94*100/'Физ. лица в абс.вел.'!P94-100</f>
        <v>19.660098449733724</v>
      </c>
      <c r="P87" s="11">
        <f>'Физ. лица в абс.вел.'!AC94*100/'Физ. лица в абс.вел.'!Q94-100</f>
        <v>21.228642394548544</v>
      </c>
      <c r="Q87" s="11">
        <f>'Физ. лица в абс.вел.'!AD94*100/'Физ. лица в абс.вел.'!R94-100</f>
        <v>20.980110221410001</v>
      </c>
      <c r="R87" s="11">
        <f>'Физ. лица в абс.вел.'!AE94*100/'Физ. лица в абс.вел.'!S94-100</f>
        <v>20.871504666530214</v>
      </c>
      <c r="S87" s="11">
        <f>'Физ. лица в абс.вел.'!AF94*100/'Физ. лица в абс.вел.'!T94-100</f>
        <v>20.710559211804863</v>
      </c>
      <c r="T87" s="11">
        <f>'Физ. лица в абс.вел.'!AG94*100/'Физ. лица в абс.вел.'!U94-100</f>
        <v>20.692060313625475</v>
      </c>
      <c r="U87" s="11">
        <f>'Физ. лица в абс.вел.'!AH94*100/'Физ. лица в абс.вел.'!V94-100</f>
        <v>19.772209085958508</v>
      </c>
      <c r="V87" s="11">
        <f>'Физ. лица в абс.вел.'!AI94*100/'Физ. лица в абс.вел.'!W94-100</f>
        <v>18.885302235022721</v>
      </c>
      <c r="W87" s="11">
        <f>'Физ. лица в абс.вел.'!AJ94*100/'Физ. лица в абс.вел.'!X94-100</f>
        <v>17.818167143769259</v>
      </c>
      <c r="X87" s="11">
        <f>'Физ. лица в абс.вел.'!AK94*100/'Физ. лица в абс.вел.'!Y94-100</f>
        <v>16.214244615066818</v>
      </c>
      <c r="Y87" s="11">
        <f>'Физ. лица в абс.вел.'!AL94*100/'Физ. лица в абс.вел.'!Z94-100</f>
        <v>16.529776430777005</v>
      </c>
      <c r="Z87" s="11">
        <f>'Физ. лица в абс.вел.'!AM94*100/'Физ. лица в абс.вел.'!AA94-100</f>
        <v>16.049088526152744</v>
      </c>
      <c r="AA87" s="11">
        <f>'Физ. лица в абс.вел.'!AN94*100/'Физ. лица в абс.вел.'!AB94-100</f>
        <v>15.328924196767503</v>
      </c>
      <c r="AB87" s="11">
        <f>'Физ. лица в абс.вел.'!AO94*100/'Физ. лица в абс.вел.'!AC94-100</f>
        <v>15.091281022038672</v>
      </c>
      <c r="AC87" s="11">
        <f>'Физ. лица в абс.вел.'!AP94*100/'Физ. лица в абс.вел.'!AD94-100</f>
        <v>13.00060910613675</v>
      </c>
      <c r="AD87" s="11">
        <f>'Физ. лица в абс.вел.'!AQ94*100/'Физ. лица в абс.вел.'!AE94-100</f>
        <v>12.057110651888038</v>
      </c>
      <c r="AE87" s="11">
        <f>'Физ. лица в абс.вел.'!AR94*100/'Физ. лица в абс.вел.'!AF94-100</f>
        <v>11.533182475794789</v>
      </c>
      <c r="AF87" s="11">
        <f>'Физ. лица в абс.вел.'!AS94*100/'Физ. лица в абс.вел.'!AG94-100</f>
        <v>11.161640048022704</v>
      </c>
      <c r="AG87" s="11">
        <f>'Физ. лица в абс.вел.'!AT94*100/'Физ. лица в абс.вел.'!AH94-100</f>
        <v>11.988670992722191</v>
      </c>
      <c r="AH87" s="11">
        <f>'Физ. лица в абс.вел.'!AU94*100/'Физ. лица в абс.вел.'!AI94-100</f>
        <v>12.180504142429044</v>
      </c>
      <c r="AI87" s="11">
        <f>'Физ. лица в абс.вел.'!AV94*100/'Физ. лица в абс.вел.'!AJ94-100</f>
        <v>13.595367608352348</v>
      </c>
      <c r="AJ87" s="11">
        <f>'Физ. лица в абс.вел.'!AW94*100/'Физ. лица в абс.вел.'!AK94-100</f>
        <v>12.330952215826343</v>
      </c>
      <c r="AK87" s="11">
        <f>'Физ. лица в абс.вел.'!AX94*100/'Физ. лица в абс.вел.'!AL94-100</f>
        <v>13.295056040706868</v>
      </c>
      <c r="AL87" s="11">
        <f>'Физ. лица в абс.вел.'!AY94*100/'Физ. лица в абс.вел.'!AM94-100</f>
        <v>14.082819986310753</v>
      </c>
      <c r="AM87" s="11">
        <f>'Физ. лица в абс.вел.'!AZ94*100/'Физ. лица в абс.вел.'!AN94-100</f>
        <v>14.937224295894126</v>
      </c>
      <c r="AN87" s="11">
        <f>'Физ. лица в абс.вел.'!BA94*100/'Физ. лица в абс.вел.'!AO94-100</f>
        <v>15.681277038130048</v>
      </c>
      <c r="AO87" s="11">
        <f>'Физ. лица в абс.вел.'!BB94*100/'Физ. лица в абс.вел.'!AP94-100</f>
        <v>17.990095340767439</v>
      </c>
      <c r="AP87" s="11">
        <f>'Физ. лица в абс.вел.'!BC94*100/'Физ. лица в абс.вел.'!AQ94-100</f>
        <v>19.467542918454939</v>
      </c>
      <c r="AQ87" s="11">
        <f>'Физ. лица в абс.вел.'!BD94*100/'Физ. лица в абс.вел.'!AR94-100</f>
        <v>21.645712765249783</v>
      </c>
      <c r="AR87" s="11">
        <f>'Физ. лица в абс.вел.'!BE94*100/'Физ. лица в абс.вел.'!AS94-100</f>
        <v>22.66732122402226</v>
      </c>
      <c r="AS87" s="11">
        <f>'Физ. лица в абс.вел.'!BF94*100/'Физ. лица в абс.вел.'!AT94-100</f>
        <v>23.164836572013954</v>
      </c>
      <c r="AT87" s="11">
        <f>'Физ. лица в абс.вел.'!BG94*100/'Физ. лица в абс.вел.'!AU94-100</f>
        <v>23.463230672533001</v>
      </c>
      <c r="AU87" s="11">
        <f>'Физ. лица в абс.вел.'!BH94*100/'Физ. лица в абс.вел.'!AV94-100</f>
        <v>23.568846736074633</v>
      </c>
      <c r="AV87" s="11">
        <f>'Физ. лица в абс.вел.'!BI94*100/'Физ. лица в абс.вел.'!AW94-100</f>
        <v>24.834845959128231</v>
      </c>
      <c r="AW87" s="11">
        <f>'Физ. лица в абс.вел.'!BJ94*100/'Физ. лица в абс.вел.'!AX94-100</f>
        <v>24.905167966497743</v>
      </c>
      <c r="AX87" s="11">
        <f>'Физ. лица в абс.вел.'!BK94*100/'Физ. лица в абс.вел.'!AY94-100</f>
        <v>24.502774861256938</v>
      </c>
      <c r="AY87" s="11">
        <f>'Физ. лица в абс.вел.'!BL94*100/'Физ. лица в абс.вел.'!AZ94-100</f>
        <v>23.86041568256968</v>
      </c>
      <c r="AZ87" s="11">
        <f>'Физ. лица в абс.вел.'!BM94*100/'Физ. лица в абс.вел.'!BA94-100</f>
        <v>21.632120597187992</v>
      </c>
      <c r="BA87" s="11">
        <f>'Физ. лица в абс.вел.'!BN94*100/'Физ. лица в абс.вел.'!BB94-100</f>
        <v>18.459298175484676</v>
      </c>
      <c r="BB87" s="11">
        <f>'Физ. лица в абс.вел.'!BO94*100/'Физ. лица в абс.вел.'!BC94-100</f>
        <v>15.781644681448213</v>
      </c>
      <c r="BC87" s="11">
        <f>'Физ. лица в абс.вел.'!BP94*100/'Физ. лица в абс.вел.'!BD94-100</f>
        <v>12.981899710176634</v>
      </c>
      <c r="BD87" s="11">
        <f>'Физ. лица в абс.вел.'!BQ94*100/'Физ. лица в абс.вел.'!BE94-100</f>
        <v>11.512499666497689</v>
      </c>
      <c r="BE87" s="11">
        <f>'Физ. лица в абс.вел.'!BR94*100/'Физ. лица в абс.вел.'!BF94-100</f>
        <v>10.194162139682376</v>
      </c>
      <c r="BF87" s="11">
        <f>'Физ. лица в абс.вел.'!BS94*100/'Физ. лица в абс.вел.'!BG94-100</f>
        <v>10.189380440869527</v>
      </c>
      <c r="BG87" s="11">
        <f>'Физ. лица в абс.вел.'!BT94*100/'Физ. лица в абс.вел.'!BH94-100</f>
        <v>9.4379718985949239</v>
      </c>
      <c r="BH87" s="11">
        <f>'Физ. лица в абс.вел.'!BU94*100/'Физ. лица в абс.вел.'!BI94-100</f>
        <v>9.4982566334479088</v>
      </c>
      <c r="BI87" s="11">
        <f>'Физ. лица в абс.вел.'!BV94*100/'Физ. лица в абс.вел.'!BJ94-100</f>
        <v>8.5932944606414026</v>
      </c>
      <c r="BJ87" s="11">
        <f>'Физ. лица в абс.вел.'!BW94*100/'Физ. лица в абс.вел.'!BK94-100</f>
        <v>8.5343228200371044</v>
      </c>
      <c r="BK87" s="11">
        <f>'Физ. лица в абс.вел.'!BX94*100/'Физ. лица в абс.вел.'!BL94-100</f>
        <v>8.1923058587977238</v>
      </c>
      <c r="BL87" s="11">
        <f>'Физ. лица в абс.вел.'!BY94*100/'Физ. лица в абс.вел.'!BM94-100</f>
        <v>9.6479729246609622</v>
      </c>
      <c r="BM87" s="11">
        <f>'Физ. лица в абс.вел.'!BZ94*100/'Физ. лица в абс.вел.'!BN94-100</f>
        <v>11.911878133436176</v>
      </c>
      <c r="BN87" s="11">
        <f>'Физ. лица в абс.вел.'!CA94*100/'Физ. лица в абс.вел.'!BO94-100</f>
        <v>14.665600077570119</v>
      </c>
      <c r="BO87" s="11">
        <f>'Физ. лица в абс.вел.'!CB94*100/'Физ. лица в абс.вел.'!BP94-100</f>
        <v>16.673926721843088</v>
      </c>
      <c r="BP87" s="11">
        <f>'Физ. лица в абс.вел.'!CC94*100/'Физ. лица в абс.вел.'!BQ94-100</f>
        <v>17.001626949947365</v>
      </c>
      <c r="BQ87" s="11">
        <f>'Физ. лица в абс.вел.'!CD94*100/'Физ. лица в абс.вел.'!BR94-100</f>
        <v>18.473876636395801</v>
      </c>
      <c r="BR87" s="11">
        <f>'Физ. лица в абс.вел.'!CE94*100/'Физ. лица в абс.вел.'!BS94-100</f>
        <v>18.614428607729451</v>
      </c>
      <c r="BS87" s="11">
        <f>'Физ. лица в абс.вел.'!CF94*100/'Физ. лица в абс.вел.'!BT94-100</f>
        <v>19.464053183469261</v>
      </c>
      <c r="BT87" s="11">
        <f>'Физ. лица в абс.вел.'!CG94*100/'Физ. лица в абс.вел.'!BU94-100</f>
        <v>19.184733514001806</v>
      </c>
      <c r="BU87" s="11">
        <f>'Физ. лица в абс.вел.'!CH94*100/'Физ. лица в абс.вел.'!BV94-100</f>
        <v>16.522361679754795</v>
      </c>
      <c r="BV87" s="11">
        <f>'Физ. лица в абс.вел.'!CI94*100/'Физ. лица в абс.вел.'!BW94-100</f>
        <v>16.328116328116323</v>
      </c>
      <c r="BW87" s="11">
        <f>'Физ. лица в абс.вел.'!CJ94*100/'Физ. лица в абс.вел.'!BX94-100</f>
        <v>15.496464056751336</v>
      </c>
      <c r="BX87" s="11">
        <f>'Физ. лица в абс.вел.'!CK94*100/'Физ. лица в абс.вел.'!BY94-100</f>
        <v>15.078795783067065</v>
      </c>
      <c r="BY87" s="11">
        <f>'Физ. лица в абс.вел.'!CL94*100/'Физ. лица в абс.вел.'!BZ94-100</f>
        <v>15.199224639241876</v>
      </c>
      <c r="BZ87" s="11">
        <f>'Физ. лица в абс.вел.'!CM94*100/'Физ. лица в абс.вел.'!CA94-100</f>
        <v>14.730566771663533</v>
      </c>
      <c r="CA87" s="11">
        <f>'Физ. лица в абс.вел.'!CN94*100/'Физ. лица в абс.вел.'!CB94-100</f>
        <v>14.378163112917946</v>
      </c>
      <c r="CB87" s="11">
        <f>'Физ. лица в абс.вел.'!CO94*100/'Физ. лица в абс.вел.'!CC94-100</f>
        <v>12.860414706964946</v>
      </c>
      <c r="CC87" s="11">
        <f>'Физ. лица в абс.вел.'!CP94*100/'Физ. лица в абс.вел.'!CD94-100</f>
        <v>10.775081131662247</v>
      </c>
      <c r="CD87" s="11">
        <f>'Физ. лица в абс.вел.'!CQ94*100/'Физ. лица в абс.вел.'!CE94-100</f>
        <v>8.8827000603735371</v>
      </c>
      <c r="CE87" s="11">
        <f>'Физ. лица в абс.вел.'!CR94*100/'Физ. лица в абс.вел.'!CF94-100</f>
        <v>6.9626909911460473</v>
      </c>
      <c r="CF87" s="11">
        <f>'Физ. лица в абс.вел.'!CS94*100/'Физ. лица в абс.вел.'!CG94-100</f>
        <v>1.6712458550450009</v>
      </c>
      <c r="CG87" s="11">
        <f>'Физ. лица в абс.вел.'!CT94*100/'Физ. лица в абс.вел.'!CH94-100</f>
        <v>0.4569716984754848</v>
      </c>
      <c r="CH87" s="11">
        <f>'Физ. лица в абс.вел.'!CU94*100/'Физ. лица в абс.вел.'!CI94-100</f>
        <v>-4.6927480916030504</v>
      </c>
      <c r="CI87" s="11">
        <f>'Физ. лица в абс.вел.'!CV94*100/'Физ. лица в абс.вел.'!CJ94-100</f>
        <v>-5.2989985693848354</v>
      </c>
      <c r="CJ87" s="11">
        <f>'Физ. лица в абс.вел.'!CW94*100/'Физ. лица в абс.вел.'!CK94-100</f>
        <v>-6.6733406369234274</v>
      </c>
      <c r="CK87" s="11">
        <f>'Физ. лица в абс.вел.'!CX94*100/'Физ. лица в абс.вел.'!CL94-100</f>
        <v>-7.7888084955222752</v>
      </c>
      <c r="CL87" s="11">
        <f>'Физ. лица в абс.вел.'!CY94*100/'Физ. лица в абс.вел.'!CM94-100</f>
        <v>-8.8997807300399785</v>
      </c>
      <c r="CM87" s="11">
        <f>'Физ. лица в абс.вел.'!CZ94*100/'Физ. лица в абс.вел.'!CN94-100</f>
        <v>-10.764543740026113</v>
      </c>
      <c r="CN87" s="11">
        <f>'Физ. лица в абс.вел.'!DA94*100/'Физ. лица в абс.вел.'!CO94-100</f>
        <v>-12.018263847366413</v>
      </c>
      <c r="CO87" s="11">
        <f>'Физ. лица в абс.вел.'!DB94*100/'Физ. лица в абс.вел.'!CP94-100</f>
        <v>-12.252197199805892</v>
      </c>
      <c r="CP87" s="11">
        <f>'Физ. лица в абс.вел.'!DC94*100/'Физ. лица в абс.вел.'!CQ94-100</f>
        <v>-12.411461687057312</v>
      </c>
      <c r="CQ87" s="11">
        <f>'Физ. лица в абс.вел.'!DD94*100/'Физ. лица в абс.вел.'!CR94-100</f>
        <v>-12.033825580148033</v>
      </c>
      <c r="CR87" s="11">
        <f>'Физ. лица в абс.вел.'!DE94*100/'Физ. лица в абс.вел.'!CS94-100</f>
        <v>-8.2300538606332765</v>
      </c>
      <c r="CS87" s="11">
        <f>'Физ. лица в абс.вел.'!DF94*100/'Физ. лица в абс.вел.'!CT94-100</f>
        <v>-6.7488532110091768</v>
      </c>
    </row>
    <row r="88" spans="1:97" x14ac:dyDescent="0.25">
      <c r="A88" s="8" t="s">
        <v>88</v>
      </c>
      <c r="B88" s="11">
        <f>'Физ. лица в абс.вел.'!O95*100/'Физ. лица в абс.вел.'!C95-100</f>
        <v>14.381388014742555</v>
      </c>
      <c r="C88" s="11">
        <f>'Физ. лица в абс.вел.'!P95*100/'Физ. лица в абс.вел.'!D95-100</f>
        <v>15.026441164934525</v>
      </c>
      <c r="D88" s="11">
        <f>'Физ. лица в абс.вел.'!Q95*100/'Физ. лица в абс.вел.'!E95-100</f>
        <v>15.773742184768651</v>
      </c>
      <c r="E88" s="11">
        <f>'Физ. лица в абс.вел.'!R95*100/'Физ. лица в абс.вел.'!F95-100</f>
        <v>16.878067152579248</v>
      </c>
      <c r="F88" s="11">
        <f>'Физ. лица в абс.вел.'!S95*100/'Физ. лица в абс.вел.'!G95-100</f>
        <v>18.378867832828547</v>
      </c>
      <c r="G88" s="11">
        <f>'Физ. лица в абс.вел.'!T95*100/'Физ. лица в абс.вел.'!H95-100</f>
        <v>19.030740460664447</v>
      </c>
      <c r="H88" s="11">
        <f>'Физ. лица в абс.вел.'!U95*100/'Физ. лица в абс.вел.'!I95-100</f>
        <v>20.628408407428978</v>
      </c>
      <c r="I88" s="11">
        <f>'Физ. лица в абс.вел.'!V95*100/'Физ. лица в абс.вел.'!J95-100</f>
        <v>21.659015438674203</v>
      </c>
      <c r="J88" s="11">
        <f>'Физ. лица в абс.вел.'!W95*100/'Физ. лица в абс.вел.'!K95-100</f>
        <v>22.649072099082005</v>
      </c>
      <c r="K88" s="11">
        <f>'Физ. лица в абс.вел.'!X95*100/'Физ. лица в абс.вел.'!L95-100</f>
        <v>23.333696825807309</v>
      </c>
      <c r="L88" s="11">
        <f>'Физ. лица в абс.вел.'!Y95*100/'Физ. лица в абс.вел.'!M95-100</f>
        <v>24.082949867468713</v>
      </c>
      <c r="M88" s="11">
        <f>'Физ. лица в абс.вел.'!Z95*100/'Физ. лица в абс.вел.'!N95-100</f>
        <v>22.868614899276736</v>
      </c>
      <c r="N88" s="11">
        <f>'Физ. лица в абс.вел.'!AA95*100/'Физ. лица в абс.вел.'!O95-100</f>
        <v>23.494466987506186</v>
      </c>
      <c r="O88" s="11">
        <f>'Физ. лица в абс.вел.'!AB95*100/'Физ. лица в абс.вел.'!P95-100</f>
        <v>23.887093921070132</v>
      </c>
      <c r="P88" s="11">
        <f>'Физ. лица в абс.вел.'!AC95*100/'Физ. лица в абс.вел.'!Q95-100</f>
        <v>23.965788169345785</v>
      </c>
      <c r="Q88" s="11">
        <f>'Физ. лица в абс.вел.'!AD95*100/'Физ. лица в абс.вел.'!R95-100</f>
        <v>24.355203502066573</v>
      </c>
      <c r="R88" s="11">
        <f>'Физ. лица в абс.вел.'!AE95*100/'Физ. лица в абс.вел.'!S95-100</f>
        <v>24.220092273976832</v>
      </c>
      <c r="S88" s="11">
        <f>'Физ. лица в абс.вел.'!AF95*100/'Физ. лица в абс.вел.'!T95-100</f>
        <v>23.663944047775388</v>
      </c>
      <c r="T88" s="11">
        <f>'Физ. лица в абс.вел.'!AG95*100/'Физ. лица в абс.вел.'!U95-100</f>
        <v>22.550927764153329</v>
      </c>
      <c r="U88" s="11">
        <f>'Физ. лица в абс.вел.'!AH95*100/'Физ. лица в абс.вел.'!V95-100</f>
        <v>21.268137443149413</v>
      </c>
      <c r="V88" s="11">
        <f>'Физ. лица в абс.вел.'!AI95*100/'Физ. лица в абс.вел.'!W95-100</f>
        <v>20.685782259039939</v>
      </c>
      <c r="W88" s="11">
        <f>'Физ. лица в абс.вел.'!AJ95*100/'Физ. лица в абс.вел.'!X95-100</f>
        <v>18.672493765116059</v>
      </c>
      <c r="X88" s="11">
        <f>'Физ. лица в абс.вел.'!AK95*100/'Физ. лица в абс.вел.'!Y95-100</f>
        <v>17.826644847701303</v>
      </c>
      <c r="Y88" s="11">
        <f>'Физ. лица в абс.вел.'!AL95*100/'Физ. лица в абс.вел.'!Z95-100</f>
        <v>19.13321212137329</v>
      </c>
      <c r="Z88" s="11">
        <f>'Физ. лица в абс.вел.'!AM95*100/'Физ. лица в абс.вел.'!AA95-100</f>
        <v>19.425356467960825</v>
      </c>
      <c r="AA88" s="11">
        <f>'Физ. лица в абс.вел.'!AN95*100/'Физ. лица в абс.вел.'!AB95-100</f>
        <v>20.006528341517409</v>
      </c>
      <c r="AB88" s="11">
        <f>'Физ. лица в абс.вел.'!AO95*100/'Физ. лица в абс.вел.'!AC95-100</f>
        <v>20.033218881724025</v>
      </c>
      <c r="AC88" s="11">
        <f>'Физ. лица в абс.вел.'!AP95*100/'Физ. лица в абс.вел.'!AD95-100</f>
        <v>18.432272876352897</v>
      </c>
      <c r="AD88" s="11">
        <f>'Физ. лица в абс.вел.'!AQ95*100/'Физ. лица в абс.вел.'!AE95-100</f>
        <v>17.241055749922921</v>
      </c>
      <c r="AE88" s="11">
        <f>'Физ. лица в абс.вел.'!AR95*100/'Физ. лица в абс.вел.'!AF95-100</f>
        <v>17.240105540897105</v>
      </c>
      <c r="AF88" s="11">
        <f>'Физ. лица в абс.вел.'!AS95*100/'Физ. лица в абс.вел.'!AG95-100</f>
        <v>17.551327640356121</v>
      </c>
      <c r="AG88" s="11">
        <f>'Физ. лица в абс.вел.'!AT95*100/'Физ. лица в абс.вел.'!AH95-100</f>
        <v>18.407305702790723</v>
      </c>
      <c r="AH88" s="11">
        <f>'Физ. лица в абс.вел.'!AU95*100/'Физ. лица в абс.вел.'!AI95-100</f>
        <v>19.136430428393808</v>
      </c>
      <c r="AI88" s="11">
        <f>'Физ. лица в абс.вел.'!AV95*100/'Физ. лица в абс.вел.'!AJ95-100</f>
        <v>21.057037546073587</v>
      </c>
      <c r="AJ88" s="11">
        <f>'Физ. лица в абс.вел.'!AW95*100/'Физ. лица в абс.вел.'!AK95-100</f>
        <v>20.387203109432846</v>
      </c>
      <c r="AK88" s="11">
        <f>'Физ. лица в абс.вел.'!AX95*100/'Физ. лица в абс.вел.'!AL95-100</f>
        <v>19.627324671543477</v>
      </c>
      <c r="AL88" s="11">
        <f>'Физ. лица в абс.вел.'!AY95*100/'Физ. лица в абс.вел.'!AM95-100</f>
        <v>19.270926984811979</v>
      </c>
      <c r="AM88" s="11">
        <f>'Физ. лица в абс.вел.'!AZ95*100/'Физ. лица в абс.вел.'!AN95-100</f>
        <v>19.641906834281386</v>
      </c>
      <c r="AN88" s="11">
        <f>'Физ. лица в абс.вел.'!BA95*100/'Физ. лица в абс.вел.'!AO95-100</f>
        <v>20.575820649077315</v>
      </c>
      <c r="AO88" s="11">
        <f>'Физ. лица в абс.вел.'!BB95*100/'Физ. лица в абс.вел.'!AP95-100</f>
        <v>22.717622080679405</v>
      </c>
      <c r="AP88" s="11">
        <f>'Физ. лица в абс.вел.'!BC95*100/'Физ. лица в абс.вел.'!AQ95-100</f>
        <v>24.963698935549886</v>
      </c>
      <c r="AQ88" s="11">
        <f>'Физ. лица в абс.вел.'!BD95*100/'Физ. лица в абс.вел.'!AR95-100</f>
        <v>26.903947427645491</v>
      </c>
      <c r="AR88" s="11">
        <f>'Физ. лица в абс.вел.'!BE95*100/'Физ. лица в абс.вел.'!AS95-100</f>
        <v>27.872110225441062</v>
      </c>
      <c r="AS88" s="11">
        <f>'Физ. лица в абс.вел.'!BF95*100/'Физ. лица в абс.вел.'!AT95-100</f>
        <v>28.063684511417705</v>
      </c>
      <c r="AT88" s="11">
        <f>'Физ. лица в абс.вел.'!BG95*100/'Физ. лица в абс.вел.'!AU95-100</f>
        <v>27.826270293063459</v>
      </c>
      <c r="AU88" s="11">
        <f>'Физ. лица в абс.вел.'!BH95*100/'Физ. лица в абс.вел.'!AV95-100</f>
        <v>27.022954339030633</v>
      </c>
      <c r="AV88" s="11">
        <f>'Физ. лица в абс.вел.'!BI95*100/'Физ. лица в абс.вел.'!AW95-100</f>
        <v>26.481466345171441</v>
      </c>
      <c r="AW88" s="11">
        <f>'Физ. лица в абс.вел.'!BJ95*100/'Физ. лица в абс.вел.'!AX95-100</f>
        <v>27.328871311226038</v>
      </c>
      <c r="AX88" s="11">
        <f>'Физ. лица в абс.вел.'!BK95*100/'Физ. лица в абс.вел.'!AY95-100</f>
        <v>27.386755379559176</v>
      </c>
      <c r="AY88" s="11">
        <f>'Физ. лица в абс.вел.'!BL95*100/'Физ. лица в абс.вел.'!AZ95-100</f>
        <v>26.512335916495331</v>
      </c>
      <c r="AZ88" s="11">
        <f>'Физ. лица в абс.вел.'!BM95*100/'Физ. лица в абс.вел.'!BA95-100</f>
        <v>23.781510984242104</v>
      </c>
      <c r="BA88" s="11">
        <f>'Физ. лица в абс.вел.'!BN95*100/'Физ. лица в абс.вел.'!BB95-100</f>
        <v>20.004325259515568</v>
      </c>
      <c r="BB88" s="11">
        <f>'Физ. лица в абс.вел.'!BO95*100/'Физ. лица в абс.вел.'!BC95-100</f>
        <v>16.537507891341946</v>
      </c>
      <c r="BC88" s="11">
        <f>'Физ. лица в абс.вел.'!BP95*100/'Физ. лица в абс.вел.'!BD95-100</f>
        <v>13.651719765555029</v>
      </c>
      <c r="BD88" s="11">
        <f>'Физ. лица в абс.вел.'!BQ95*100/'Физ. лица в абс.вел.'!BE95-100</f>
        <v>11.83951512639868</v>
      </c>
      <c r="BE88" s="11">
        <f>'Физ. лица в абс.вел.'!BR95*100/'Физ. лица в абс.вел.'!BF95-100</f>
        <v>9.994609346046289</v>
      </c>
      <c r="BF88" s="11">
        <f>'Физ. лица в абс.вел.'!BS95*100/'Физ. лица в абс.вел.'!BG95-100</f>
        <v>9.4246882628488464</v>
      </c>
      <c r="BG88" s="11">
        <f>'Физ. лица в абс.вел.'!BT95*100/'Физ. лица в абс.вел.'!BH95-100</f>
        <v>8.9436905825952664</v>
      </c>
      <c r="BH88" s="11">
        <f>'Физ. лица в абс.вел.'!BU95*100/'Физ. лица в абс.вел.'!BI95-100</f>
        <v>9.7055616139585652</v>
      </c>
      <c r="BI88" s="11">
        <f>'Физ. лица в абс.вел.'!BV95*100/'Физ. лица в абс.вел.'!BJ95-100</f>
        <v>8.8285188636417899</v>
      </c>
      <c r="BJ88" s="11">
        <f>'Физ. лица в абс.вел.'!BW95*100/'Физ. лица в абс.вел.'!BK95-100</f>
        <v>8.2456251084846883</v>
      </c>
      <c r="BK88" s="11">
        <f>'Физ. лица в абс.вел.'!BX95*100/'Физ. лица в абс.вел.'!BL95-100</f>
        <v>8.1412610360184345</v>
      </c>
      <c r="BL88" s="11">
        <f>'Физ. лица в абс.вел.'!BY95*100/'Физ. лица в абс.вел.'!BM95-100</f>
        <v>9.6194898483880564</v>
      </c>
      <c r="BM88" s="11">
        <f>'Физ. лица в абс.вел.'!BZ95*100/'Физ. лица в абс.вел.'!BN95-100</f>
        <v>11.890117294929752</v>
      </c>
      <c r="BN88" s="11">
        <f>'Физ. лица в абс.вел.'!CA95*100/'Физ. лица в абс.вел.'!BO95-100</f>
        <v>14.191502056966996</v>
      </c>
      <c r="BO88" s="11">
        <f>'Физ. лица в абс.вел.'!CB95*100/'Физ. лица в абс.вел.'!BP95-100</f>
        <v>16.011952595320381</v>
      </c>
      <c r="BP88" s="11">
        <f>'Физ. лица в абс.вел.'!CC95*100/'Физ. лица в абс.вел.'!BQ95-100</f>
        <v>16.547395724773622</v>
      </c>
      <c r="BQ88" s="11">
        <f>'Физ. лица в абс.вел.'!CD95*100/'Физ. лица в абс.вел.'!BR95-100</f>
        <v>18.59024427597825</v>
      </c>
      <c r="BR88" s="11">
        <f>'Физ. лица в абс.вел.'!CE95*100/'Физ. лица в абс.вел.'!BS95-100</f>
        <v>18.984956739320495</v>
      </c>
      <c r="BS88" s="11">
        <f>'Физ. лица в абс.вел.'!CF95*100/'Физ. лица в абс.вел.'!BT95-100</f>
        <v>19.667056989640287</v>
      </c>
      <c r="BT88" s="11">
        <f>'Физ. лица в абс.вел.'!CG95*100/'Физ. лица в абс.вел.'!BU95-100</f>
        <v>19.727560562550622</v>
      </c>
      <c r="BU88" s="11">
        <f>'Физ. лица в абс.вел.'!CH95*100/'Физ. лица в абс.вел.'!BV95-100</f>
        <v>18.403296156435701</v>
      </c>
      <c r="BV88" s="11">
        <f>'Физ. лица в абс.вел.'!CI95*100/'Физ. лица в абс.вел.'!BW95-100</f>
        <v>18.31162488975707</v>
      </c>
      <c r="BW88" s="11">
        <f>'Физ. лица в абс.вел.'!CJ95*100/'Физ. лица в абс.вел.'!BX95-100</f>
        <v>17.836861498446638</v>
      </c>
      <c r="BX88" s="11">
        <f>'Физ. лица в абс.вел.'!CK95*100/'Физ. лица в абс.вел.'!BY95-100</f>
        <v>17.468248271156568</v>
      </c>
      <c r="BY88" s="11">
        <f>'Физ. лица в абс.вел.'!CL95*100/'Физ. лица в абс.вел.'!BZ95-100</f>
        <v>16.760969734317442</v>
      </c>
      <c r="BZ88" s="11">
        <f>'Физ. лица в абс.вел.'!CM95*100/'Физ. лица в абс.вел.'!CA95-100</f>
        <v>15.799460975743912</v>
      </c>
      <c r="CA88" s="11">
        <f>'Физ. лица в абс.вел.'!CN95*100/'Физ. лица в абс.вел.'!CB95-100</f>
        <v>15.233765535051376</v>
      </c>
      <c r="CB88" s="11">
        <f>'Физ. лица в абс.вел.'!CO95*100/'Физ. лица в абс.вел.'!CC95-100</f>
        <v>13.921124446917304</v>
      </c>
      <c r="CC88" s="11">
        <f>'Физ. лица в абс.вел.'!CP95*100/'Физ. лица в абс.вел.'!CD95-100</f>
        <v>12.438414897944682</v>
      </c>
      <c r="CD88" s="11">
        <f>'Физ. лица в абс.вел.'!CQ95*100/'Физ. лица в абс.вел.'!CE95-100</f>
        <v>10.478609524050825</v>
      </c>
      <c r="CE88" s="11">
        <f>'Физ. лица в абс.вел.'!CR95*100/'Физ. лица в абс.вел.'!CF95-100</f>
        <v>8.5561497326203266</v>
      </c>
      <c r="CF88" s="11">
        <f>'Физ. лица в абс.вел.'!CS95*100/'Физ. лица в абс.вел.'!CG95-100</f>
        <v>5.5116173232801629</v>
      </c>
      <c r="CG88" s="11">
        <f>'Физ. лица в абс.вел.'!CT95*100/'Физ. лица в абс.вел.'!CH95-100</f>
        <v>4.3574735306661125</v>
      </c>
      <c r="CH88" s="11">
        <f>'Физ. лица в абс.вел.'!CU95*100/'Физ. лица в абс.вел.'!CI95-100</f>
        <v>2.7033021192705746</v>
      </c>
      <c r="CI88" s="11">
        <f>'Физ. лица в абс.вел.'!CV95*100/'Физ. лица в абс.вел.'!CJ95-100</f>
        <v>1.7688751548148929</v>
      </c>
      <c r="CJ88" s="11">
        <f>'Физ. лица в абс.вел.'!CW95*100/'Физ. лица в абс.вел.'!CK95-100</f>
        <v>0.51307183610742868</v>
      </c>
      <c r="CK88" s="11">
        <f>'Физ. лица в абс.вел.'!CX95*100/'Физ. лица в абс.вел.'!CL95-100</f>
        <v>-3.958329584915532E-2</v>
      </c>
      <c r="CL88" s="11">
        <f>'Физ. лица в абс.вел.'!CY95*100/'Физ. лица в абс.вел.'!CM95-100</f>
        <v>-0.29983138195549941</v>
      </c>
      <c r="CM88" s="11">
        <f>'Физ. лица в абс.вел.'!CZ95*100/'Физ. лица в абс.вел.'!CN95-100</f>
        <v>-1.6463571211802872</v>
      </c>
      <c r="CN88" s="11">
        <f>'Физ. лица в абс.вел.'!DA95*100/'Физ. лица в абс.вел.'!CO95-100</f>
        <v>-2.3623603835128932</v>
      </c>
      <c r="CO88" s="11">
        <f>'Физ. лица в абс.вел.'!DB95*100/'Физ. лица в абс.вел.'!CP95-100</f>
        <v>-2.5251249066789114</v>
      </c>
      <c r="CP88" s="11">
        <f>'Физ. лица в абс.вел.'!DC95*100/'Физ. лица в абс.вел.'!CQ95-100</f>
        <v>-2.1161928023071113</v>
      </c>
      <c r="CQ88" s="11">
        <f>'Физ. лица в абс.вел.'!DD95*100/'Физ. лица в абс.вел.'!CR95-100</f>
        <v>-1.0765096971993557</v>
      </c>
      <c r="CR88" s="11">
        <f>'Физ. лица в абс.вел.'!DE95*100/'Физ. лица в абс.вел.'!CS95-100</f>
        <v>0.57004966076799235</v>
      </c>
      <c r="CS88" s="11">
        <f>'Физ. лица в абс.вел.'!DF95*100/'Физ. лица в абс.вел.'!CT95-100</f>
        <v>1.82953192648705</v>
      </c>
    </row>
    <row r="89" spans="1:97" ht="31.5" x14ac:dyDescent="0.25">
      <c r="A89" s="8" t="s">
        <v>89</v>
      </c>
      <c r="B89" s="11">
        <f>'Физ. лица в абс.вел.'!O96*100/'Физ. лица в абс.вел.'!C96-100</f>
        <v>9.8800585170019133</v>
      </c>
      <c r="C89" s="11">
        <f>'Физ. лица в абс.вел.'!P96*100/'Физ. лица в абс.вел.'!D96-100</f>
        <v>10.286178922523902</v>
      </c>
      <c r="D89" s="11">
        <f>'Физ. лица в абс.вел.'!Q96*100/'Физ. лица в абс.вел.'!E96-100</f>
        <v>11.555918492609464</v>
      </c>
      <c r="E89" s="11">
        <f>'Физ. лица в абс.вел.'!R96*100/'Физ. лица в абс.вел.'!F96-100</f>
        <v>12.348951798584039</v>
      </c>
      <c r="F89" s="11">
        <f>'Физ. лица в абс.вел.'!S96*100/'Физ. лица в абс.вел.'!G96-100</f>
        <v>14.920578026308718</v>
      </c>
      <c r="G89" s="11">
        <f>'Физ. лица в абс.вел.'!T96*100/'Физ. лица в абс.вел.'!H96-100</f>
        <v>15.807450756665489</v>
      </c>
      <c r="H89" s="11">
        <f>'Физ. лица в абс.вел.'!U96*100/'Физ. лица в абс.вел.'!I96-100</f>
        <v>17.463331305459164</v>
      </c>
      <c r="I89" s="11">
        <f>'Физ. лица в абс.вел.'!V96*100/'Физ. лица в абс.вел.'!J96-100</f>
        <v>18.804097959319179</v>
      </c>
      <c r="J89" s="11">
        <f>'Физ. лица в абс.вел.'!W96*100/'Физ. лица в абс.вел.'!K96-100</f>
        <v>19.333180180613354</v>
      </c>
      <c r="K89" s="11">
        <f>'Физ. лица в абс.вел.'!X96*100/'Физ. лица в абс.вел.'!L96-100</f>
        <v>19.875478468678864</v>
      </c>
      <c r="L89" s="11">
        <f>'Физ. лица в абс.вел.'!Y96*100/'Физ. лица в абс.вел.'!M96-100</f>
        <v>20.882384888226952</v>
      </c>
      <c r="M89" s="11">
        <f>'Физ. лица в абс.вел.'!Z96*100/'Физ. лица в абс.вел.'!N96-100</f>
        <v>20.69239536244514</v>
      </c>
      <c r="N89" s="11">
        <f>'Физ. лица в абс.вел.'!AA96*100/'Физ. лица в абс.вел.'!O96-100</f>
        <v>20.556407100041341</v>
      </c>
      <c r="O89" s="11">
        <f>'Физ. лица в абс.вел.'!AB96*100/'Физ. лица в абс.вел.'!P96-100</f>
        <v>21.841289254096964</v>
      </c>
      <c r="P89" s="11">
        <f>'Физ. лица в абс.вел.'!AC96*100/'Физ. лица в абс.вел.'!Q96-100</f>
        <v>21.629125795573884</v>
      </c>
      <c r="Q89" s="11">
        <f>'Физ. лица в абс.вел.'!AD96*100/'Физ. лица в абс.вел.'!R96-100</f>
        <v>21.912020282514945</v>
      </c>
      <c r="R89" s="11">
        <f>'Физ. лица в абс.вел.'!AE96*100/'Физ. лица в абс.вел.'!S96-100</f>
        <v>21.308682560072967</v>
      </c>
      <c r="S89" s="11">
        <f>'Физ. лица в абс.вел.'!AF96*100/'Физ. лица в абс.вел.'!T96-100</f>
        <v>21.108026608583629</v>
      </c>
      <c r="T89" s="11">
        <f>'Физ. лица в абс.вел.'!AG96*100/'Физ. лица в абс.вел.'!U96-100</f>
        <v>20.764276796046815</v>
      </c>
      <c r="U89" s="11">
        <f>'Физ. лица в абс.вел.'!AH96*100/'Физ. лица в абс.вел.'!V96-100</f>
        <v>20.162365733210237</v>
      </c>
      <c r="V89" s="11">
        <f>'Физ. лица в абс.вел.'!AI96*100/'Физ. лица в абс.вел.'!W96-100</f>
        <v>19.692376936448213</v>
      </c>
      <c r="W89" s="11">
        <f>'Физ. лица в абс.вел.'!AJ96*100/'Физ. лица в абс.вел.'!X96-100</f>
        <v>19.051753661347007</v>
      </c>
      <c r="X89" s="11">
        <f>'Физ. лица в абс.вел.'!AK96*100/'Физ. лица в абс.вел.'!Y96-100</f>
        <v>17.724894232550398</v>
      </c>
      <c r="Y89" s="11">
        <f>'Физ. лица в абс.вел.'!AL96*100/'Физ. лица в абс.вел.'!Z96-100</f>
        <v>17.512695045566318</v>
      </c>
      <c r="Z89" s="11">
        <f>'Физ. лица в абс.вел.'!AM96*100/'Физ. лица в абс.вел.'!AA96-100</f>
        <v>17.441449090780438</v>
      </c>
      <c r="AA89" s="11">
        <f>'Физ. лица в абс.вел.'!AN96*100/'Физ. лица в абс.вел.'!AB96-100</f>
        <v>16.699259673138712</v>
      </c>
      <c r="AB89" s="11">
        <f>'Физ. лица в абс.вел.'!AO96*100/'Физ. лица в абс.вел.'!AC96-100</f>
        <v>16.819151131595234</v>
      </c>
      <c r="AC89" s="11">
        <f>'Физ. лица в абс.вел.'!AP96*100/'Физ. лица в абс.вел.'!AD96-100</f>
        <v>14.706479788746705</v>
      </c>
      <c r="AD89" s="11">
        <f>'Физ. лица в абс.вел.'!AQ96*100/'Физ. лица в абс.вел.'!AE96-100</f>
        <v>13.708119629654306</v>
      </c>
      <c r="AE89" s="11">
        <f>'Физ. лица в абс.вел.'!AR96*100/'Физ. лица в абс.вел.'!AF96-100</f>
        <v>12.573118632928029</v>
      </c>
      <c r="AF89" s="11">
        <f>'Физ. лица в абс.вел.'!AS96*100/'Физ. лица в абс.вел.'!AG96-100</f>
        <v>11.612030656276161</v>
      </c>
      <c r="AG89" s="11">
        <f>'Физ. лица в абс.вел.'!AT96*100/'Физ. лица в абс.вел.'!AH96-100</f>
        <v>11.436876026791353</v>
      </c>
      <c r="AH89" s="11">
        <f>'Физ. лица в абс.вел.'!AU96*100/'Физ. лица в абс.вел.'!AI96-100</f>
        <v>11.090331026743968</v>
      </c>
      <c r="AI89" s="11">
        <f>'Физ. лица в абс.вел.'!AV96*100/'Физ. лица в абс.вел.'!AJ96-100</f>
        <v>11.096750369276222</v>
      </c>
      <c r="AJ89" s="11">
        <f>'Физ. лица в абс.вел.'!AW96*100/'Физ. лица в абс.вел.'!AK96-100</f>
        <v>11.067724222086639</v>
      </c>
      <c r="AK89" s="11">
        <f>'Физ. лица в абс.вел.'!AX96*100/'Физ. лица в абс.вел.'!AL96-100</f>
        <v>10.880388585306619</v>
      </c>
      <c r="AL89" s="11">
        <f>'Физ. лица в абс.вел.'!AY96*100/'Физ. лица в абс.вел.'!AM96-100</f>
        <v>10.959151705024695</v>
      </c>
      <c r="AM89" s="11">
        <f>'Физ. лица в абс.вел.'!AZ96*100/'Физ. лица в абс.вел.'!AN96-100</f>
        <v>11.029983841043745</v>
      </c>
      <c r="AN89" s="11">
        <f>'Физ. лица в абс.вел.'!BA96*100/'Физ. лица в абс.вел.'!AO96-100</f>
        <v>11.029325167824751</v>
      </c>
      <c r="AO89" s="11">
        <f>'Физ. лица в абс.вел.'!BB96*100/'Физ. лица в абс.вел.'!AP96-100</f>
        <v>12.956732188182514</v>
      </c>
      <c r="AP89" s="11">
        <f>'Физ. лица в абс.вел.'!BC96*100/'Физ. лица в абс.вел.'!AQ96-100</f>
        <v>14.053072462070176</v>
      </c>
      <c r="AQ89" s="11">
        <f>'Физ. лица в абс.вел.'!BD96*100/'Физ. лица в абс.вел.'!AR96-100</f>
        <v>15.792853806632408</v>
      </c>
      <c r="AR89" s="11">
        <f>'Физ. лица в абс.вел.'!BE96*100/'Физ. лица в абс.вел.'!AS96-100</f>
        <v>16.728216964800922</v>
      </c>
      <c r="AS89" s="11">
        <f>'Физ. лица в абс.вел.'!BF96*100/'Физ. лица в абс.вел.'!AT96-100</f>
        <v>16.454978453163989</v>
      </c>
      <c r="AT89" s="11">
        <f>'Физ. лица в абс.вел.'!BG96*100/'Физ. лица в абс.вел.'!AU96-100</f>
        <v>16.806958473625144</v>
      </c>
      <c r="AU89" s="11">
        <f>'Физ. лица в абс.вел.'!BH96*100/'Физ. лица в абс.вел.'!AV96-100</f>
        <v>16.442302365519922</v>
      </c>
      <c r="AV89" s="11">
        <f>'Физ. лица в абс.вел.'!BI96*100/'Физ. лица в абс.вел.'!AW96-100</f>
        <v>16.606240386728189</v>
      </c>
      <c r="AW89" s="11">
        <f>'Физ. лица в абс.вел.'!BJ96*100/'Физ. лица в абс.вел.'!AX96-100</f>
        <v>16.843719198335336</v>
      </c>
      <c r="AX89" s="11">
        <f>'Физ. лица в абс.вел.'!BK96*100/'Физ. лица в абс.вел.'!AY96-100</f>
        <v>17.288374871043061</v>
      </c>
      <c r="AY89" s="11">
        <f>'Физ. лица в абс.вел.'!BL96*100/'Физ. лица в абс.вел.'!AZ96-100</f>
        <v>18.122035360068992</v>
      </c>
      <c r="AZ89" s="11">
        <f>'Физ. лица в абс.вел.'!BM96*100/'Физ. лица в абс.вел.'!BA96-100</f>
        <v>16.138955184301253</v>
      </c>
      <c r="BA89" s="11">
        <f>'Физ. лица в абс.вел.'!BN96*100/'Физ. лица в абс.вел.'!BB96-100</f>
        <v>13.477215719063551</v>
      </c>
      <c r="BB89" s="11">
        <f>'Физ. лица в абс.вел.'!BO96*100/'Физ. лица в абс.вел.'!BC96-100</f>
        <v>11.41756548536209</v>
      </c>
      <c r="BC89" s="11">
        <f>'Физ. лица в абс.вел.'!BP96*100/'Физ. лица в абс.вел.'!BD96-100</f>
        <v>9.6757928704684133</v>
      </c>
      <c r="BD89" s="11">
        <f>'Физ. лица в абс.вел.'!BQ96*100/'Физ. лица в абс.вел.'!BE96-100</f>
        <v>8.6311730683671897</v>
      </c>
      <c r="BE89" s="11">
        <f>'Физ. лица в абс.вел.'!BR96*100/'Физ. лица в абс.вел.'!BF96-100</f>
        <v>7.8196513779335817</v>
      </c>
      <c r="BF89" s="11">
        <f>'Физ. лица в абс.вел.'!BS96*100/'Физ. лица в абс.вел.'!BG96-100</f>
        <v>8.1431659860677428</v>
      </c>
      <c r="BG89" s="11">
        <f>'Физ. лица в абс.вел.'!BT96*100/'Физ. лица в абс.вел.'!BH96-100</f>
        <v>8.4542556734383112</v>
      </c>
      <c r="BH89" s="11">
        <f>'Физ. лица в абс.вел.'!BU96*100/'Физ. лица в абс.вел.'!BI96-100</f>
        <v>8.8236679700381586</v>
      </c>
      <c r="BI89" s="11">
        <f>'Физ. лица в абс.вел.'!BV96*100/'Физ. лица в абс.вел.'!BJ96-100</f>
        <v>9.4713656387665139</v>
      </c>
      <c r="BJ89" s="11">
        <f>'Физ. лица в абс.вел.'!BW96*100/'Физ. лица в абс.вел.'!BK96-100</f>
        <v>8.555159483357258</v>
      </c>
      <c r="BK89" s="11">
        <f>'Физ. лица в абс.вел.'!BX96*100/'Физ. лица в абс.вел.'!BL96-100</f>
        <v>7.6298256822122852</v>
      </c>
      <c r="BL89" s="11">
        <f>'Физ. лица в абс.вел.'!BY96*100/'Физ. лица в абс.вел.'!BM96-100</f>
        <v>9.8958809023655192</v>
      </c>
      <c r="BM89" s="11">
        <f>'Физ. лица в абс.вел.'!BZ96*100/'Физ. лица в абс.вел.'!BN96-100</f>
        <v>12.235781717706658</v>
      </c>
      <c r="BN89" s="11">
        <f>'Физ. лица в абс.вел.'!CA96*100/'Физ. лица в абс.вел.'!BO96-100</f>
        <v>15.396671737426814</v>
      </c>
      <c r="BO89" s="11">
        <f>'Физ. лица в абс.вел.'!CB96*100/'Физ. лица в абс.вел.'!BP96-100</f>
        <v>17.028319235012873</v>
      </c>
      <c r="BP89" s="11">
        <f>'Физ. лица в абс.вел.'!CC96*100/'Физ. лица в абс.вел.'!BQ96-100</f>
        <v>18.056882821387944</v>
      </c>
      <c r="BQ89" s="11">
        <f>'Физ. лица в абс.вел.'!CD96*100/'Физ. лица в абс.вел.'!BR96-100</f>
        <v>21.03504335260115</v>
      </c>
      <c r="BR89" s="11">
        <f>'Физ. лица в абс.вел.'!CE96*100/'Физ. лица в абс.вел.'!BS96-100</f>
        <v>22.247889826743673</v>
      </c>
      <c r="BS89" s="11">
        <f>'Физ. лица в абс.вел.'!CF96*100/'Физ. лица в абс.вел.'!BT96-100</f>
        <v>22.45130724688542</v>
      </c>
      <c r="BT89" s="11">
        <f>'Физ. лица в абс.вел.'!CG96*100/'Физ. лица в абс.вел.'!BU96-100</f>
        <v>21.831168831168824</v>
      </c>
      <c r="BU89" s="11">
        <f>'Физ. лица в абс.вел.'!CH96*100/'Физ. лица в абс.вел.'!BV96-100</f>
        <v>19.452887537993917</v>
      </c>
      <c r="BV89" s="11">
        <f>'Физ. лица в абс.вел.'!CI96*100/'Физ. лица в абс.вел.'!BW96-100</f>
        <v>19.983794618107382</v>
      </c>
      <c r="BW89" s="11">
        <f>'Физ. лица в абс.вел.'!CJ96*100/'Физ. лица в абс.вел.'!BX96-100</f>
        <v>20.257780039006192</v>
      </c>
      <c r="BX89" s="11">
        <f>'Физ. лица в абс.вел.'!CK96*100/'Физ. лица в абс.вел.'!BY96-100</f>
        <v>19.900270101807607</v>
      </c>
      <c r="BY89" s="11">
        <f>'Физ. лица в абс.вел.'!CL96*100/'Физ. лица в абс.вел.'!BZ96-100</f>
        <v>20.494830132939441</v>
      </c>
      <c r="BZ89" s="11">
        <f>'Физ. лица в абс.вел.'!CM96*100/'Физ. лица в абс.вел.'!CA96-100</f>
        <v>19.398394119761917</v>
      </c>
      <c r="CA89" s="11">
        <f>'Физ. лица в абс.вел.'!CN96*100/'Физ. лица в абс.вел.'!CB96-100</f>
        <v>19.865650534255181</v>
      </c>
      <c r="CB89" s="11">
        <f>'Физ. лица в абс.вел.'!CO96*100/'Физ. лица в абс.вел.'!CC96-100</f>
        <v>18.44042709015919</v>
      </c>
      <c r="CC89" s="11">
        <f>'Физ. лица в абс.вел.'!CP96*100/'Физ. лица в абс.вел.'!CD96-100</f>
        <v>16.278635922692331</v>
      </c>
      <c r="CD89" s="11">
        <f>'Физ. лица в абс.вел.'!CQ96*100/'Физ. лица в абс.вел.'!CE96-100</f>
        <v>13.77280325605058</v>
      </c>
      <c r="CE89" s="11">
        <f>'Физ. лица в абс.вел.'!CR96*100/'Физ. лица в абс.вел.'!CF96-100</f>
        <v>11.789782904635672</v>
      </c>
      <c r="CF89" s="11">
        <f>'Физ. лица в абс.вел.'!CS96*100/'Физ. лица в абс.вел.'!CG96-100</f>
        <v>6.0547916000426341</v>
      </c>
      <c r="CG89" s="11">
        <f>'Физ. лица в абс.вел.'!CT96*100/'Физ. лица в абс.вел.'!CH96-100</f>
        <v>4.9206178547109687</v>
      </c>
      <c r="CH89" s="11">
        <f>'Физ. лица в абс.вел.'!CU96*100/'Физ. лица в абс.вел.'!CI96-100</f>
        <v>1.3684023458325925</v>
      </c>
      <c r="CI89" s="11">
        <f>'Физ. лица в абс.вел.'!CV96*100/'Физ. лица в абс.вел.'!CJ96-100</f>
        <v>0.34550839091807006</v>
      </c>
      <c r="CJ89" s="11">
        <f>'Физ. лица в абс.вел.'!CW96*100/'Физ. лица в абс.вел.'!CK96-100</f>
        <v>-1.4417411797324462</v>
      </c>
      <c r="CK89" s="11">
        <f>'Физ. лица в абс.вел.'!CX96*100/'Физ. лица в абс.вел.'!CL96-100</f>
        <v>-3.3847515919229068</v>
      </c>
      <c r="CL89" s="11">
        <f>'Физ. лица в абс.вел.'!CY96*100/'Физ. лица в абс.вел.'!CM96-100</f>
        <v>-5.1022115159423151</v>
      </c>
      <c r="CM89" s="11">
        <f>'Физ. лица в абс.вел.'!CZ96*100/'Физ. лица в абс.вел.'!CN96-100</f>
        <v>-7.5902074525612022</v>
      </c>
      <c r="CN89" s="11">
        <f>'Физ. лица в абс.вел.'!DA96*100/'Физ. лица в абс.вел.'!CO96-100</f>
        <v>-8.8391317082696048</v>
      </c>
      <c r="CO89" s="11">
        <f>'Физ. лица в абс.вел.'!DB96*100/'Физ. лица в абс.вел.'!CP96-100</f>
        <v>-9.3213540831060442</v>
      </c>
      <c r="CP89" s="11">
        <f>'Физ. лица в абс.вел.'!DC96*100/'Физ. лица в абс.вел.'!CQ96-100</f>
        <v>-9.499169541331284</v>
      </c>
      <c r="CQ89" s="11">
        <f>'Физ. лица в абс.вел.'!DD96*100/'Физ. лица в абс.вел.'!CR96-100</f>
        <v>-9.0241948405704164</v>
      </c>
      <c r="CR89" s="11">
        <f>'Физ. лица в абс.вел.'!DE96*100/'Физ. лица в абс.вел.'!CS96-100</f>
        <v>-4.79780212416658</v>
      </c>
      <c r="CS89" s="11">
        <f>'Физ. лица в абс.вел.'!DF96*100/'Физ. лица в абс.вел.'!CT96-100</f>
        <v>-3.2620576581500274</v>
      </c>
    </row>
    <row r="90" spans="1:97" ht="31.5" x14ac:dyDescent="0.25">
      <c r="A90" s="8" t="s">
        <v>90</v>
      </c>
      <c r="B90" s="11">
        <f>'Физ. лица в абс.вел.'!O97*100/'Физ. лица в абс.вел.'!C97-100</f>
        <v>20.472812752522401</v>
      </c>
      <c r="C90" s="11">
        <f>'Физ. лица в абс.вел.'!P97*100/'Физ. лица в абс.вел.'!D97-100</f>
        <v>21.273418701056187</v>
      </c>
      <c r="D90" s="11">
        <f>'Физ. лица в абс.вел.'!Q97*100/'Физ. лица в абс.вел.'!E97-100</f>
        <v>21.62793548515387</v>
      </c>
      <c r="E90" s="11">
        <f>'Физ. лица в абс.вел.'!R97*100/'Физ. лица в абс.вел.'!F97-100</f>
        <v>21.886328080489349</v>
      </c>
      <c r="F90" s="11">
        <f>'Физ. лица в абс.вел.'!S97*100/'Физ. лица в абс.вел.'!G97-100</f>
        <v>25.765686130072496</v>
      </c>
      <c r="G90" s="11">
        <f>'Физ. лица в абс.вел.'!T97*100/'Физ. лица в абс.вел.'!H97-100</f>
        <v>27.531241159713986</v>
      </c>
      <c r="H90" s="11">
        <f>'Физ. лица в абс.вел.'!U97*100/'Физ. лица в абс.вел.'!I97-100</f>
        <v>29.988008296508895</v>
      </c>
      <c r="I90" s="11">
        <f>'Физ. лица в абс.вел.'!V97*100/'Физ. лица в абс.вел.'!J97-100</f>
        <v>29.95781249548196</v>
      </c>
      <c r="J90" s="11">
        <f>'Физ. лица в абс.вел.'!W97*100/'Физ. лица в абс.вел.'!K97-100</f>
        <v>29.811528963712078</v>
      </c>
      <c r="K90" s="11">
        <f>'Физ. лица в абс.вел.'!X97*100/'Физ. лица в абс.вел.'!L97-100</f>
        <v>31.809318133422323</v>
      </c>
      <c r="L90" s="11">
        <f>'Физ. лица в абс.вел.'!Y97*100/'Физ. лица в абс.вел.'!M97-100</f>
        <v>31.386905935495662</v>
      </c>
      <c r="M90" s="11">
        <f>'Физ. лица в абс.вел.'!Z97*100/'Физ. лица в абс.вел.'!N97-100</f>
        <v>31.201908390861689</v>
      </c>
      <c r="N90" s="11">
        <f>'Физ. лица в абс.вел.'!AA97*100/'Физ. лица в абс.вел.'!O97-100</f>
        <v>31.189523727359017</v>
      </c>
      <c r="O90" s="11">
        <f>'Физ. лица в абс.вел.'!AB97*100/'Физ. лица в абс.вел.'!P97-100</f>
        <v>31.149001417053825</v>
      </c>
      <c r="P90" s="11">
        <f>'Физ. лица в абс.вел.'!AC97*100/'Физ. лица в абс.вел.'!Q97-100</f>
        <v>31.437396202903699</v>
      </c>
      <c r="Q90" s="11">
        <f>'Физ. лица в абс.вел.'!AD97*100/'Физ. лица в абс.вел.'!R97-100</f>
        <v>32.029730458592581</v>
      </c>
      <c r="R90" s="11">
        <f>'Физ. лица в абс.вел.'!AE97*100/'Физ. лица в абс.вел.'!S97-100</f>
        <v>30.294415004615587</v>
      </c>
      <c r="S90" s="11">
        <f>'Физ. лица в абс.вел.'!AF97*100/'Физ. лица в абс.вел.'!T97-100</f>
        <v>29.59352545007917</v>
      </c>
      <c r="T90" s="11">
        <f>'Физ. лица в абс.вел.'!AG97*100/'Физ. лица в абс.вел.'!U97-100</f>
        <v>28.443347462921167</v>
      </c>
      <c r="U90" s="11">
        <f>'Физ. лица в абс.вел.'!AH97*100/'Физ. лица в абс.вел.'!V97-100</f>
        <v>28.307192040860144</v>
      </c>
      <c r="V90" s="11">
        <f>'Физ. лица в абс.вел.'!AI97*100/'Физ. лица в абс.вел.'!W97-100</f>
        <v>28.448572768038673</v>
      </c>
      <c r="W90" s="11">
        <f>'Физ. лица в абс.вел.'!AJ97*100/'Физ. лица в абс.вел.'!X97-100</f>
        <v>27.489724497814862</v>
      </c>
      <c r="X90" s="11">
        <f>'Физ. лица в абс.вел.'!AK97*100/'Физ. лица в абс.вел.'!Y97-100</f>
        <v>27.385971949935936</v>
      </c>
      <c r="Y90" s="11">
        <f>'Физ. лица в абс.вел.'!AL97*100/'Физ. лица в абс.вел.'!Z97-100</f>
        <v>26.789444883463489</v>
      </c>
      <c r="Z90" s="11">
        <f>'Физ. лица в абс.вел.'!AM97*100/'Физ. лица в абс.вел.'!AA97-100</f>
        <v>26.346393465319125</v>
      </c>
      <c r="AA90" s="11">
        <f>'Физ. лица в абс.вел.'!AN97*100/'Физ. лица в абс.вел.'!AB97-100</f>
        <v>27.060610244373876</v>
      </c>
      <c r="AB90" s="11">
        <f>'Физ. лица в абс.вел.'!AO97*100/'Физ. лица в абс.вел.'!AC97-100</f>
        <v>26.722252597047571</v>
      </c>
      <c r="AC90" s="11">
        <f>'Физ. лица в абс.вел.'!AP97*100/'Физ. лица в абс.вел.'!AD97-100</f>
        <v>24.334091821710615</v>
      </c>
      <c r="AD90" s="11">
        <f>'Физ. лица в абс.вел.'!AQ97*100/'Физ. лица в абс.вел.'!AE97-100</f>
        <v>21.289569278671507</v>
      </c>
      <c r="AE90" s="11">
        <f>'Физ. лица в абс.вел.'!AR97*100/'Физ. лица в абс.вел.'!AF97-100</f>
        <v>19.10685408632915</v>
      </c>
      <c r="AF90" s="11">
        <f>'Физ. лица в абс.вел.'!AS97*100/'Физ. лица в абс.вел.'!AG97-100</f>
        <v>19.131371141421397</v>
      </c>
      <c r="AG90" s="11">
        <f>'Физ. лица в абс.вел.'!AT97*100/'Физ. лица в абс.вел.'!AH97-100</f>
        <v>19.988439306358387</v>
      </c>
      <c r="AH90" s="11">
        <f>'Физ. лица в абс.вел.'!AU97*100/'Физ. лица в абс.вел.'!AI97-100</f>
        <v>19.863244030938233</v>
      </c>
      <c r="AI90" s="11">
        <f>'Физ. лица в абс.вел.'!AV97*100/'Физ. лица в абс.вел.'!AJ97-100</f>
        <v>21.008869179600893</v>
      </c>
      <c r="AJ90" s="11">
        <f>'Физ. лица в абс.вел.'!AW97*100/'Физ. лица в абс.вел.'!AK97-100</f>
        <v>21.52023692003948</v>
      </c>
      <c r="AK90" s="11">
        <f>'Физ. лица в абс.вел.'!AX97*100/'Физ. лица в абс.вел.'!AL97-100</f>
        <v>21.777924653007275</v>
      </c>
      <c r="AL90" s="11">
        <f>'Физ. лица в абс.вел.'!AY97*100/'Физ. лица в абс.вел.'!AM97-100</f>
        <v>22.156476002629844</v>
      </c>
      <c r="AM90" s="11">
        <f>'Физ. лица в абс.вел.'!AZ97*100/'Физ. лица в абс.вел.'!AN97-100</f>
        <v>22.221014886450064</v>
      </c>
      <c r="AN90" s="11">
        <f>'Физ. лица в абс.вел.'!BA97*100/'Физ. лица в абс.вел.'!AO97-100</f>
        <v>23.816201057059644</v>
      </c>
      <c r="AO90" s="11">
        <f>'Физ. лица в абс.вел.'!BB97*100/'Физ. лица в абс.вел.'!AP97-100</f>
        <v>26.170739584454736</v>
      </c>
      <c r="AP90" s="11">
        <f>'Физ. лица в абс.вел.'!BC97*100/'Физ. лица в абс.вел.'!AQ97-100</f>
        <v>28.601989517595456</v>
      </c>
      <c r="AQ90" s="11">
        <f>'Физ. лица в абс.вел.'!BD97*100/'Физ. лица в абс.вел.'!AR97-100</f>
        <v>30.548302872062663</v>
      </c>
      <c r="AR90" s="11">
        <f>'Физ. лица в абс.вел.'!BE97*100/'Физ. лица в абс.вел.'!AS97-100</f>
        <v>30.481068594958316</v>
      </c>
      <c r="AS90" s="11">
        <f>'Физ. лица в абс.вел.'!BF97*100/'Физ. лица в абс.вел.'!AT97-100</f>
        <v>29.472974274978327</v>
      </c>
      <c r="AT90" s="11">
        <f>'Физ. лица в абс.вел.'!BG97*100/'Физ. лица в абс.вел.'!AU97-100</f>
        <v>28.31759094734872</v>
      </c>
      <c r="AU90" s="11">
        <f>'Физ. лица в абс.вел.'!BH97*100/'Физ. лица в абс.вел.'!AV97-100</f>
        <v>26.275767292716452</v>
      </c>
      <c r="AV90" s="11">
        <f>'Физ. лица в абс.вел.'!BI97*100/'Физ. лица в абс.вел.'!AW97-100</f>
        <v>25.182778229082047</v>
      </c>
      <c r="AW90" s="11">
        <f>'Физ. лица в абс.вел.'!BJ97*100/'Физ. лица в абс.вел.'!AX97-100</f>
        <v>25.499773857982817</v>
      </c>
      <c r="AX90" s="11">
        <f>'Физ. лица в абс.вел.'!BK97*100/'Физ. лица в абс.вел.'!AY97-100</f>
        <v>25.044851094366706</v>
      </c>
      <c r="AY90" s="11">
        <f>'Физ. лица в абс.вел.'!BL97*100/'Физ. лица в абс.вел.'!AZ97-100</f>
        <v>24.244310099573255</v>
      </c>
      <c r="AZ90" s="11">
        <f>'Физ. лица в абс.вел.'!BM97*100/'Физ. лица в абс.вел.'!BA97-100</f>
        <v>21.500130673403604</v>
      </c>
      <c r="BA90" s="11">
        <f>'Физ. лица в абс.вел.'!BN97*100/'Физ. лица в абс.вел.'!BB97-100</f>
        <v>18.011945392491469</v>
      </c>
      <c r="BB90" s="11">
        <f>'Физ. лица в абс.вел.'!BO97*100/'Физ. лица в абс.вел.'!BC97-100</f>
        <v>15.037844132080181</v>
      </c>
      <c r="BC90" s="11">
        <f>'Физ. лица в абс.вел.'!BP97*100/'Физ. лица в абс.вел.'!BD97-100</f>
        <v>12.191999999999993</v>
      </c>
      <c r="BD90" s="11">
        <f>'Физ. лица в абс.вел.'!BQ97*100/'Физ. лица в абс.вел.'!BE97-100</f>
        <v>10.244766009852214</v>
      </c>
      <c r="BE90" s="11">
        <f>'Физ. лица в абс.вел.'!BR97*100/'Физ. лица в абс.вел.'!BF97-100</f>
        <v>8.8926923649352574</v>
      </c>
      <c r="BF90" s="11">
        <f>'Физ. лица в абс.вел.'!BS97*100/'Физ. лица в абс.вел.'!BG97-100</f>
        <v>8.8914802128124819</v>
      </c>
      <c r="BG90" s="11">
        <f>'Физ. лица в абс.вел.'!BT97*100/'Физ. лица в абс.вел.'!BH97-100</f>
        <v>9.8454618007690584</v>
      </c>
      <c r="BH90" s="11">
        <f>'Физ. лица в абс.вел.'!BU97*100/'Физ. лица в абс.вел.'!BI97-100</f>
        <v>10.166558511788878</v>
      </c>
      <c r="BI90" s="11">
        <f>'Физ. лица в абс.вел.'!BV97*100/'Физ. лица в абс.вел.'!BJ97-100</f>
        <v>11.063860458411412</v>
      </c>
      <c r="BJ90" s="11">
        <f>'Физ. лица в абс.вел.'!BW97*100/'Физ. лица в абс.вел.'!BK97-100</f>
        <v>10.925394548063124</v>
      </c>
      <c r="BK90" s="11">
        <f>'Физ. лица в абс.вел.'!BX97*100/'Физ. лица в абс.вел.'!BL97-100</f>
        <v>11.148479427549191</v>
      </c>
      <c r="BL90" s="11">
        <f>'Физ. лица в абс.вел.'!BY97*100/'Физ. лица в абс.вел.'!BM97-100</f>
        <v>12.984871298487136</v>
      </c>
      <c r="BM90" s="11">
        <f>'Физ. лица в абс.вел.'!BZ97*100/'Физ. лица в абс.вел.'!BN97-100</f>
        <v>14.908538789675362</v>
      </c>
      <c r="BN90" s="11">
        <f>'Физ. лица в абс.вел.'!CA97*100/'Физ. лица в абс.вел.'!BO97-100</f>
        <v>17.663220302219656</v>
      </c>
      <c r="BO90" s="11">
        <f>'Физ. лица в абс.вел.'!CB97*100/'Физ. лица в абс.вел.'!BP97-100</f>
        <v>21.541642897889332</v>
      </c>
      <c r="BP90" s="11">
        <f>'Физ. лица в абс.вел.'!CC97*100/'Физ. лица в абс.вел.'!BQ97-100</f>
        <v>21.413111778258738</v>
      </c>
      <c r="BQ90" s="11">
        <f>'Физ. лица в абс.вел.'!CD97*100/'Физ. лица в абс.вел.'!BR97-100</f>
        <v>24.369575616756649</v>
      </c>
      <c r="BR90" s="11">
        <f>'Физ. лица в абс.вел.'!CE97*100/'Физ. лица в абс.вел.'!BS97-100</f>
        <v>26.336925239274478</v>
      </c>
      <c r="BS90" s="11">
        <f>'Физ. лица в абс.вел.'!CF97*100/'Физ. лица в абс.вел.'!BT97-100</f>
        <v>27.021136063408193</v>
      </c>
      <c r="BT90" s="11">
        <f>'Физ. лица в абс.вел.'!CG97*100/'Физ. лица в абс.вел.'!BU97-100</f>
        <v>26.657503763335299</v>
      </c>
      <c r="BU90" s="11">
        <f>'Физ. лица в абс.вел.'!CH97*100/'Физ. лица в абс.вел.'!BV97-100</f>
        <v>23.362969693036533</v>
      </c>
      <c r="BV90" s="11">
        <f>'Физ. лица в абс.вел.'!CI97*100/'Физ. лица в абс.вел.'!BW97-100</f>
        <v>23.106771001746097</v>
      </c>
      <c r="BW90" s="11">
        <f>'Физ. лица в абс.вел.'!CJ97*100/'Физ. лица в абс.вел.'!BX97-100</f>
        <v>22.056267301873433</v>
      </c>
      <c r="BX90" s="11">
        <f>'Физ. лица в абс.вел.'!CK97*100/'Физ. лица в абс.вел.'!BY97-100</f>
        <v>20.922705927148115</v>
      </c>
      <c r="BY90" s="11">
        <f>'Физ. лица в абс.вел.'!CL97*100/'Физ. лица в абс.вел.'!BZ97-100</f>
        <v>20.531051406279488</v>
      </c>
      <c r="BZ90" s="11">
        <f>'Физ. лица в абс.вел.'!CM97*100/'Физ. лица в абс.вел.'!CA97-100</f>
        <v>19.902912621359221</v>
      </c>
      <c r="CA90" s="11">
        <f>'Физ. лица в абс.вел.'!CN97*100/'Физ. лица в абс.вел.'!CB97-100</f>
        <v>17.007920211205629</v>
      </c>
      <c r="CB90" s="11">
        <f>'Физ. лица в абс.вел.'!CO97*100/'Физ. лица в абс.вел.'!CC97-100</f>
        <v>15.411155836687755</v>
      </c>
      <c r="CC90" s="11">
        <f>'Физ. лица в абс.вел.'!CP97*100/'Физ. лица в абс.вел.'!CD97-100</f>
        <v>11.890763228748838</v>
      </c>
      <c r="CD90" s="11">
        <f>'Физ. лица в абс.вел.'!CQ97*100/'Физ. лица в абс.вел.'!CE97-100</f>
        <v>8.1373172282263226</v>
      </c>
      <c r="CE90" s="11">
        <f>'Физ. лица в абс.вел.'!CR97*100/'Физ. лица в абс.вел.'!CF97-100</f>
        <v>5.5639332328012046</v>
      </c>
      <c r="CF90" s="11">
        <f>'Физ. лица в абс.вел.'!CS97*100/'Физ. лица в абс.вел.'!CG97-100</f>
        <v>5.3276147168251384</v>
      </c>
      <c r="CG90" s="11">
        <f>'Физ. лица в абс.вел.'!CT97*100/'Физ. лица в абс.вел.'!CH97-100</f>
        <v>5.2343626703140558</v>
      </c>
      <c r="CH90" s="11">
        <f>'Физ. лица в абс.вел.'!CU97*100/'Физ. лица в абс.вел.'!CI97-100</f>
        <v>6.7608741332212645</v>
      </c>
      <c r="CI90" s="11">
        <f>'Физ. лица в абс.вел.'!CV97*100/'Физ. лица в абс.вел.'!CJ97-100</f>
        <v>6.2503296587372716</v>
      </c>
      <c r="CJ90" s="11">
        <f>'Физ. лица в абс.вел.'!CW97*100/'Физ. лица в абс.вел.'!CK97-100</f>
        <v>4.7546575701915543</v>
      </c>
      <c r="CK90" s="11">
        <f>'Физ. лица в абс.вел.'!CX97*100/'Физ. лица в абс.вел.'!CL97-100</f>
        <v>3.5445813322196642</v>
      </c>
      <c r="CL90" s="11">
        <f>'Физ. лица в абс.вел.'!CY97*100/'Физ. лица в абс.вел.'!CM97-100</f>
        <v>1.9371700917337193</v>
      </c>
      <c r="CM90" s="11">
        <f>'Физ. лица в абс.вел.'!CZ97*100/'Физ. лица в абс.вел.'!CN97-100</f>
        <v>5.0140393100676306E-2</v>
      </c>
      <c r="CN90" s="11">
        <f>'Физ. лица в абс.вел.'!DA97*100/'Физ. лица в абс.вел.'!CO97-100</f>
        <v>-0.97159940209267859</v>
      </c>
      <c r="CO90" s="11">
        <f>'Физ. лица в абс.вел.'!DB97*100/'Физ. лица в абс.вел.'!CP97-100</f>
        <v>-1.2620930118351907</v>
      </c>
      <c r="CP90" s="11">
        <f>'Физ. лица в абс.вел.'!DC97*100/'Физ. лица в абс.вел.'!CQ97-100</f>
        <v>-1.3129531648050232</v>
      </c>
      <c r="CQ90" s="11">
        <f>'Физ. лица в абс.вел.'!DD97*100/'Физ. лица в абс.вел.'!CR97-100</f>
        <v>-0.4728831092064496</v>
      </c>
      <c r="CR90" s="11">
        <f>'Физ. лица в абс.вел.'!DE97*100/'Физ. лица в абс.вел.'!CS97-100</f>
        <v>-0.66231663641269733</v>
      </c>
      <c r="CS90" s="11">
        <f>'Физ. лица в абс.вел.'!DF97*100/'Физ. лица в абс.вел.'!CT97-100</f>
        <v>-0.49990001999600508</v>
      </c>
    </row>
    <row r="91" spans="1:97" s="13" customFormat="1" x14ac:dyDescent="0.25">
      <c r="A91" s="13" t="s">
        <v>98</v>
      </c>
      <c r="B91" s="14">
        <v>43132</v>
      </c>
      <c r="C91" s="14">
        <v>43160</v>
      </c>
      <c r="D91" s="14">
        <v>43191</v>
      </c>
      <c r="E91" s="14">
        <v>43221</v>
      </c>
      <c r="F91" s="14">
        <v>43252</v>
      </c>
      <c r="G91" s="14">
        <v>43282</v>
      </c>
      <c r="H91" s="14">
        <v>43313</v>
      </c>
      <c r="I91" s="14">
        <v>43344</v>
      </c>
      <c r="J91" s="14">
        <v>43374</v>
      </c>
      <c r="K91" s="14">
        <v>43405</v>
      </c>
      <c r="L91" s="14">
        <v>43435</v>
      </c>
      <c r="M91" s="14">
        <v>43466</v>
      </c>
      <c r="N91" s="14">
        <v>43497</v>
      </c>
      <c r="O91" s="14">
        <v>43525</v>
      </c>
      <c r="P91" s="14">
        <v>43556</v>
      </c>
      <c r="Q91" s="14">
        <v>43586</v>
      </c>
      <c r="R91" s="14">
        <v>43617</v>
      </c>
      <c r="S91" s="14">
        <v>43647</v>
      </c>
      <c r="T91" s="14">
        <v>43678</v>
      </c>
      <c r="U91" s="14">
        <v>43709</v>
      </c>
      <c r="V91" s="14">
        <v>43739</v>
      </c>
      <c r="W91" s="14">
        <v>43770</v>
      </c>
      <c r="X91" s="14">
        <v>43800</v>
      </c>
      <c r="Y91" s="14">
        <v>43831</v>
      </c>
      <c r="Z91" s="14">
        <v>43862</v>
      </c>
      <c r="AA91" s="14">
        <v>43891</v>
      </c>
      <c r="AB91" s="14">
        <v>43922</v>
      </c>
      <c r="AC91" s="14">
        <v>43952</v>
      </c>
      <c r="AD91" s="14">
        <v>43983</v>
      </c>
      <c r="AE91" s="14">
        <v>44013</v>
      </c>
      <c r="AF91" s="14">
        <v>44044</v>
      </c>
      <c r="AG91" s="14">
        <v>44075</v>
      </c>
      <c r="AH91" s="14">
        <v>44105</v>
      </c>
      <c r="AI91" s="14">
        <v>44136</v>
      </c>
      <c r="AJ91" s="14">
        <v>44166</v>
      </c>
      <c r="AK91" s="14">
        <v>44197</v>
      </c>
      <c r="AL91" s="14">
        <v>44228</v>
      </c>
      <c r="AM91" s="14">
        <v>44256</v>
      </c>
      <c r="AN91" s="14">
        <v>44287</v>
      </c>
      <c r="AO91" s="14">
        <v>44317</v>
      </c>
      <c r="AP91" s="14">
        <v>44348</v>
      </c>
      <c r="AQ91" s="14">
        <v>44378</v>
      </c>
      <c r="AR91" s="14">
        <v>44409</v>
      </c>
      <c r="AS91" s="14">
        <v>44440</v>
      </c>
      <c r="AT91" s="14">
        <v>44470</v>
      </c>
      <c r="AU91" s="14">
        <v>44501</v>
      </c>
      <c r="AV91" s="14">
        <v>44531</v>
      </c>
      <c r="AW91" s="14">
        <v>44562</v>
      </c>
      <c r="AX91" s="14">
        <v>44593</v>
      </c>
      <c r="AY91" s="14">
        <v>44621</v>
      </c>
      <c r="AZ91" s="14">
        <v>44652</v>
      </c>
      <c r="BA91" s="14">
        <v>44682</v>
      </c>
      <c r="BB91" s="14">
        <v>44713</v>
      </c>
      <c r="BC91" s="14">
        <v>44743</v>
      </c>
      <c r="BD91" s="14">
        <v>44774</v>
      </c>
      <c r="BE91" s="14">
        <v>44805</v>
      </c>
      <c r="BF91" s="14">
        <v>44835</v>
      </c>
      <c r="BG91" s="14">
        <v>44866</v>
      </c>
      <c r="BH91" s="14">
        <v>44896</v>
      </c>
      <c r="BI91" s="14">
        <v>44927</v>
      </c>
      <c r="BJ91" s="14">
        <v>44958</v>
      </c>
      <c r="BK91" s="14">
        <v>44986</v>
      </c>
      <c r="BL91" s="14">
        <v>45017</v>
      </c>
      <c r="BM91" s="14">
        <v>45047</v>
      </c>
      <c r="BN91" s="14">
        <v>45078</v>
      </c>
      <c r="BO91" s="14">
        <v>45108</v>
      </c>
      <c r="BP91" s="14">
        <v>45139</v>
      </c>
      <c r="BQ91" s="14">
        <v>45170</v>
      </c>
      <c r="BR91" s="14">
        <v>45200</v>
      </c>
      <c r="BS91" s="14">
        <v>45231</v>
      </c>
      <c r="BT91" s="14">
        <v>45261</v>
      </c>
      <c r="BU91" s="14">
        <v>45292</v>
      </c>
      <c r="BV91" s="14">
        <v>45323</v>
      </c>
      <c r="BW91" s="14">
        <v>45352</v>
      </c>
      <c r="BX91" s="14">
        <v>45383</v>
      </c>
      <c r="BY91" s="14">
        <v>45413</v>
      </c>
      <c r="BZ91" s="14">
        <v>45444</v>
      </c>
      <c r="CA91" s="14">
        <v>45474</v>
      </c>
      <c r="CB91" s="14">
        <v>45505</v>
      </c>
      <c r="CC91" s="14">
        <v>45536</v>
      </c>
      <c r="CD91" s="14">
        <v>45566</v>
      </c>
      <c r="CE91" s="14">
        <v>45597</v>
      </c>
      <c r="CF91" s="14">
        <v>45627</v>
      </c>
      <c r="CG91" s="14">
        <v>45658</v>
      </c>
      <c r="CH91" s="14">
        <v>45689</v>
      </c>
      <c r="CI91" s="14">
        <v>45717</v>
      </c>
      <c r="CJ91" s="14">
        <v>45748</v>
      </c>
      <c r="CK91" s="14">
        <v>45778</v>
      </c>
      <c r="CL91" s="14">
        <v>45809</v>
      </c>
      <c r="CM91" s="14">
        <v>45839</v>
      </c>
      <c r="CN91" s="14">
        <v>45870</v>
      </c>
      <c r="CO91" s="14">
        <v>45901</v>
      </c>
      <c r="CP91" s="14">
        <v>45931</v>
      </c>
      <c r="CQ91" s="14">
        <v>45962</v>
      </c>
      <c r="CR91" s="14">
        <v>45992</v>
      </c>
      <c r="CS91" s="14">
        <v>46023</v>
      </c>
    </row>
  </sheetData>
  <mergeCells count="1">
    <mergeCell ref="A1:CS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1"/>
  <sheetViews>
    <sheetView tabSelected="1" topLeftCell="BF75" workbookViewId="0">
      <selection activeCell="BW90" sqref="BW90"/>
    </sheetView>
  </sheetViews>
  <sheetFormatPr defaultColWidth="9.140625" defaultRowHeight="15.75" x14ac:dyDescent="0.25"/>
  <cols>
    <col min="1" max="1" width="28" style="1" customWidth="1"/>
    <col min="2" max="13" width="12.7109375" style="1" customWidth="1"/>
    <col min="14" max="14" width="12.7109375" style="23" customWidth="1"/>
    <col min="15" max="73" width="12.7109375" style="1" customWidth="1"/>
    <col min="74" max="16384" width="9.140625" style="1"/>
  </cols>
  <sheetData>
    <row r="1" spans="1:73" ht="25.5" customHeight="1" x14ac:dyDescent="0.35">
      <c r="A1" s="19" t="s">
        <v>91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</row>
    <row r="2" spans="1:73" x14ac:dyDescent="0.25">
      <c r="A2" s="9" t="s">
        <v>92</v>
      </c>
      <c r="B2" s="3">
        <v>43862</v>
      </c>
      <c r="C2" s="3">
        <v>43891</v>
      </c>
      <c r="D2" s="3">
        <v>43922</v>
      </c>
      <c r="E2" s="3">
        <v>43952</v>
      </c>
      <c r="F2" s="3">
        <v>43983</v>
      </c>
      <c r="G2" s="3">
        <v>44013</v>
      </c>
      <c r="H2" s="3">
        <v>44044</v>
      </c>
      <c r="I2" s="3">
        <v>44075</v>
      </c>
      <c r="J2" s="3">
        <v>44105</v>
      </c>
      <c r="K2" s="3">
        <v>44136</v>
      </c>
      <c r="L2" s="3">
        <v>44166</v>
      </c>
      <c r="M2" s="3">
        <v>44197</v>
      </c>
      <c r="N2" s="20">
        <v>44228</v>
      </c>
      <c r="O2" s="3">
        <v>44256</v>
      </c>
      <c r="P2" s="3">
        <v>44287</v>
      </c>
      <c r="Q2" s="3">
        <v>44317</v>
      </c>
      <c r="R2" s="3">
        <v>44348</v>
      </c>
      <c r="S2" s="3">
        <v>44378</v>
      </c>
      <c r="T2" s="3">
        <v>44409</v>
      </c>
      <c r="U2" s="3">
        <v>44440</v>
      </c>
      <c r="V2" s="3">
        <v>44470</v>
      </c>
      <c r="W2" s="3">
        <v>44501</v>
      </c>
      <c r="X2" s="3">
        <v>44531</v>
      </c>
      <c r="Y2" s="3">
        <v>44562</v>
      </c>
      <c r="Z2" s="3">
        <v>44593</v>
      </c>
      <c r="AA2" s="3">
        <v>44621</v>
      </c>
      <c r="AB2" s="3">
        <v>44652</v>
      </c>
      <c r="AC2" s="3">
        <v>44682</v>
      </c>
      <c r="AD2" s="3">
        <v>44713</v>
      </c>
      <c r="AE2" s="3">
        <v>44743</v>
      </c>
      <c r="AF2" s="3">
        <v>44774</v>
      </c>
      <c r="AG2" s="3">
        <v>44805</v>
      </c>
      <c r="AH2" s="3">
        <v>44835</v>
      </c>
      <c r="AI2" s="3">
        <v>44866</v>
      </c>
      <c r="AJ2" s="3">
        <v>44896</v>
      </c>
      <c r="AK2" s="3">
        <v>44927</v>
      </c>
      <c r="AL2" s="3">
        <v>44958</v>
      </c>
      <c r="AM2" s="3">
        <v>44986</v>
      </c>
      <c r="AN2" s="3">
        <v>45017</v>
      </c>
      <c r="AO2" s="3">
        <v>45047</v>
      </c>
      <c r="AP2" s="3">
        <v>45078</v>
      </c>
      <c r="AQ2" s="3">
        <v>45108</v>
      </c>
      <c r="AR2" s="3">
        <v>45139</v>
      </c>
      <c r="AS2" s="3">
        <v>45170</v>
      </c>
      <c r="AT2" s="3">
        <v>45200</v>
      </c>
      <c r="AU2" s="3">
        <v>45231</v>
      </c>
      <c r="AV2" s="3">
        <v>45261</v>
      </c>
      <c r="AW2" s="3">
        <v>45292</v>
      </c>
      <c r="AX2" s="3">
        <v>45323</v>
      </c>
      <c r="AY2" s="3">
        <v>45352</v>
      </c>
      <c r="AZ2" s="3">
        <v>45383</v>
      </c>
      <c r="BA2" s="3">
        <v>45413</v>
      </c>
      <c r="BB2" s="3">
        <v>45444</v>
      </c>
      <c r="BC2" s="3">
        <v>45474</v>
      </c>
      <c r="BD2" s="3">
        <v>45505</v>
      </c>
      <c r="BE2" s="3">
        <v>45536</v>
      </c>
      <c r="BF2" s="3">
        <v>45566</v>
      </c>
      <c r="BG2" s="3">
        <v>45597</v>
      </c>
      <c r="BH2" s="3">
        <v>45627</v>
      </c>
      <c r="BI2" s="3">
        <v>45658</v>
      </c>
      <c r="BJ2" s="3">
        <v>45689</v>
      </c>
      <c r="BK2" s="3">
        <v>45717</v>
      </c>
      <c r="BL2" s="3">
        <v>45748</v>
      </c>
      <c r="BM2" s="3">
        <v>45778</v>
      </c>
      <c r="BN2" s="3">
        <v>45809</v>
      </c>
      <c r="BO2" s="3">
        <v>45839</v>
      </c>
      <c r="BP2" s="3">
        <v>45870</v>
      </c>
      <c r="BQ2" s="3">
        <v>45901</v>
      </c>
      <c r="BR2" s="3">
        <v>45931</v>
      </c>
      <c r="BS2" s="3">
        <v>45962</v>
      </c>
      <c r="BT2" s="3">
        <v>45992</v>
      </c>
      <c r="BU2" s="3">
        <v>46023</v>
      </c>
    </row>
    <row r="3" spans="1:73" ht="31.5" x14ac:dyDescent="0.25">
      <c r="A3" s="4" t="s">
        <v>0</v>
      </c>
      <c r="B3" s="15">
        <f>AVERAGE('Кредитование ФЛ'!Z3:BV3)</f>
        <v>16.682733701058339</v>
      </c>
      <c r="C3" s="10">
        <f>B3</f>
        <v>16.682733701058339</v>
      </c>
      <c r="D3" s="10">
        <f t="shared" ref="D3:M3" si="0">C3</f>
        <v>16.682733701058339</v>
      </c>
      <c r="E3" s="10">
        <f t="shared" si="0"/>
        <v>16.682733701058339</v>
      </c>
      <c r="F3" s="10">
        <f t="shared" si="0"/>
        <v>16.682733701058339</v>
      </c>
      <c r="G3" s="10">
        <f t="shared" si="0"/>
        <v>16.682733701058339</v>
      </c>
      <c r="H3" s="10">
        <f t="shared" si="0"/>
        <v>16.682733701058339</v>
      </c>
      <c r="I3" s="10">
        <f t="shared" si="0"/>
        <v>16.682733701058339</v>
      </c>
      <c r="J3" s="10">
        <f t="shared" si="0"/>
        <v>16.682733701058339</v>
      </c>
      <c r="K3" s="10">
        <f t="shared" si="0"/>
        <v>16.682733701058339</v>
      </c>
      <c r="L3" s="10">
        <f t="shared" si="0"/>
        <v>16.682733701058339</v>
      </c>
      <c r="M3" s="10">
        <f t="shared" si="0"/>
        <v>16.682733701058339</v>
      </c>
      <c r="N3" s="21">
        <f>AVERAGE('Кредитование ФЛ'!AL3:CH3)</f>
        <v>17.049244269659013</v>
      </c>
      <c r="O3" s="10">
        <f>N3</f>
        <v>17.049244269659013</v>
      </c>
      <c r="P3" s="10">
        <f t="shared" ref="P3:S3" si="1">O3</f>
        <v>17.049244269659013</v>
      </c>
      <c r="Q3" s="10">
        <f t="shared" si="1"/>
        <v>17.049244269659013</v>
      </c>
      <c r="R3" s="10">
        <f t="shared" si="1"/>
        <v>17.049244269659013</v>
      </c>
      <c r="S3" s="10">
        <f t="shared" si="1"/>
        <v>17.049244269659013</v>
      </c>
      <c r="T3" s="10">
        <f t="shared" ref="T3:BI3" si="2">S3</f>
        <v>17.049244269659013</v>
      </c>
      <c r="U3" s="10">
        <f t="shared" si="2"/>
        <v>17.049244269659013</v>
      </c>
      <c r="V3" s="10">
        <f t="shared" si="2"/>
        <v>17.049244269659013</v>
      </c>
      <c r="W3" s="10">
        <f t="shared" si="2"/>
        <v>17.049244269659013</v>
      </c>
      <c r="X3" s="10">
        <f t="shared" si="2"/>
        <v>17.049244269659013</v>
      </c>
      <c r="Y3" s="10">
        <f t="shared" si="2"/>
        <v>17.049244269659013</v>
      </c>
      <c r="Z3" s="10">
        <f t="shared" si="2"/>
        <v>17.049244269659013</v>
      </c>
      <c r="AA3" s="10">
        <f t="shared" si="2"/>
        <v>17.049244269659013</v>
      </c>
      <c r="AB3" s="10">
        <f t="shared" si="2"/>
        <v>17.049244269659013</v>
      </c>
      <c r="AC3" s="10">
        <f t="shared" si="2"/>
        <v>17.049244269659013</v>
      </c>
      <c r="AD3" s="10">
        <f t="shared" si="2"/>
        <v>17.049244269659013</v>
      </c>
      <c r="AE3" s="10">
        <f t="shared" si="2"/>
        <v>17.049244269659013</v>
      </c>
      <c r="AF3" s="10">
        <f t="shared" si="2"/>
        <v>17.049244269659013</v>
      </c>
      <c r="AG3" s="10">
        <f t="shared" si="2"/>
        <v>17.049244269659013</v>
      </c>
      <c r="AH3" s="10">
        <f t="shared" si="2"/>
        <v>17.049244269659013</v>
      </c>
      <c r="AI3" s="10">
        <f t="shared" si="2"/>
        <v>17.049244269659013</v>
      </c>
      <c r="AJ3" s="10">
        <f t="shared" si="2"/>
        <v>17.049244269659013</v>
      </c>
      <c r="AK3" s="10">
        <f t="shared" si="2"/>
        <v>17.049244269659013</v>
      </c>
      <c r="AL3" s="10">
        <f t="shared" si="2"/>
        <v>17.049244269659013</v>
      </c>
      <c r="AM3" s="10">
        <f t="shared" si="2"/>
        <v>17.049244269659013</v>
      </c>
      <c r="AN3" s="10">
        <f t="shared" si="2"/>
        <v>17.049244269659013</v>
      </c>
      <c r="AO3" s="10">
        <f t="shared" si="2"/>
        <v>17.049244269659013</v>
      </c>
      <c r="AP3" s="10">
        <f t="shared" si="2"/>
        <v>17.049244269659013</v>
      </c>
      <c r="AQ3" s="10">
        <f t="shared" si="2"/>
        <v>17.049244269659013</v>
      </c>
      <c r="AR3" s="10">
        <f t="shared" si="2"/>
        <v>17.049244269659013</v>
      </c>
      <c r="AS3" s="10">
        <f t="shared" si="2"/>
        <v>17.049244269659013</v>
      </c>
      <c r="AT3" s="10">
        <f t="shared" si="2"/>
        <v>17.049244269659013</v>
      </c>
      <c r="AU3" s="10">
        <f t="shared" si="2"/>
        <v>17.049244269659013</v>
      </c>
      <c r="AV3" s="10">
        <f t="shared" si="2"/>
        <v>17.049244269659013</v>
      </c>
      <c r="AW3" s="10">
        <f t="shared" si="2"/>
        <v>17.049244269659013</v>
      </c>
      <c r="AX3" s="10">
        <f t="shared" si="2"/>
        <v>17.049244269659013</v>
      </c>
      <c r="AY3" s="10">
        <f t="shared" si="2"/>
        <v>17.049244269659013</v>
      </c>
      <c r="AZ3" s="10">
        <f t="shared" si="2"/>
        <v>17.049244269659013</v>
      </c>
      <c r="BA3" s="10">
        <f t="shared" si="2"/>
        <v>17.049244269659013</v>
      </c>
      <c r="BB3" s="10">
        <f t="shared" si="2"/>
        <v>17.049244269659013</v>
      </c>
      <c r="BC3" s="10">
        <f t="shared" si="2"/>
        <v>17.049244269659013</v>
      </c>
      <c r="BD3" s="10">
        <f t="shared" si="2"/>
        <v>17.049244269659013</v>
      </c>
      <c r="BE3" s="10">
        <f t="shared" si="2"/>
        <v>17.049244269659013</v>
      </c>
      <c r="BF3" s="10">
        <f t="shared" si="2"/>
        <v>17.049244269659013</v>
      </c>
      <c r="BG3" s="10">
        <f t="shared" si="2"/>
        <v>17.049244269659013</v>
      </c>
      <c r="BH3" s="10">
        <f t="shared" si="2"/>
        <v>17.049244269659013</v>
      </c>
      <c r="BI3" s="10">
        <f t="shared" si="2"/>
        <v>17.049244269659013</v>
      </c>
      <c r="BJ3" s="10">
        <f t="shared" ref="BJ3:BU3" si="3">BI3</f>
        <v>17.049244269659013</v>
      </c>
      <c r="BK3" s="10">
        <f t="shared" si="3"/>
        <v>17.049244269659013</v>
      </c>
      <c r="BL3" s="10">
        <f t="shared" si="3"/>
        <v>17.049244269659013</v>
      </c>
      <c r="BM3" s="10">
        <f t="shared" si="3"/>
        <v>17.049244269659013</v>
      </c>
      <c r="BN3" s="10">
        <f t="shared" si="3"/>
        <v>17.049244269659013</v>
      </c>
      <c r="BO3" s="10">
        <f t="shared" si="3"/>
        <v>17.049244269659013</v>
      </c>
      <c r="BP3" s="10">
        <f t="shared" ref="BP3:BT3" si="4">BO3</f>
        <v>17.049244269659013</v>
      </c>
      <c r="BQ3" s="10">
        <f t="shared" si="3"/>
        <v>17.049244269659013</v>
      </c>
      <c r="BR3" s="10">
        <f t="shared" si="4"/>
        <v>17.049244269659013</v>
      </c>
      <c r="BS3" s="10">
        <f t="shared" si="3"/>
        <v>17.049244269659013</v>
      </c>
      <c r="BT3" s="10">
        <f t="shared" si="4"/>
        <v>17.049244269659013</v>
      </c>
      <c r="BU3" s="10">
        <f t="shared" si="3"/>
        <v>17.049244269659013</v>
      </c>
    </row>
    <row r="4" spans="1:73" x14ac:dyDescent="0.25">
      <c r="A4" s="8" t="s">
        <v>2</v>
      </c>
      <c r="B4" s="11">
        <f>AVERAGE('Кредитование ФЛ'!Z4:BV4)</f>
        <v>16.111819075332996</v>
      </c>
      <c r="C4" s="11">
        <f>$B$4</f>
        <v>16.111819075332996</v>
      </c>
      <c r="D4" s="11">
        <f t="shared" ref="D4:M4" si="5">$B$4</f>
        <v>16.111819075332996</v>
      </c>
      <c r="E4" s="11">
        <f t="shared" si="5"/>
        <v>16.111819075332996</v>
      </c>
      <c r="F4" s="11">
        <f t="shared" si="5"/>
        <v>16.111819075332996</v>
      </c>
      <c r="G4" s="11">
        <f t="shared" si="5"/>
        <v>16.111819075332996</v>
      </c>
      <c r="H4" s="11">
        <f t="shared" si="5"/>
        <v>16.111819075332996</v>
      </c>
      <c r="I4" s="11">
        <f t="shared" si="5"/>
        <v>16.111819075332996</v>
      </c>
      <c r="J4" s="11">
        <f t="shared" si="5"/>
        <v>16.111819075332996</v>
      </c>
      <c r="K4" s="11">
        <f t="shared" si="5"/>
        <v>16.111819075332996</v>
      </c>
      <c r="L4" s="11">
        <f t="shared" si="5"/>
        <v>16.111819075332996</v>
      </c>
      <c r="M4" s="11">
        <f t="shared" si="5"/>
        <v>16.111819075332996</v>
      </c>
      <c r="N4" s="21">
        <f>AVERAGE('Кредитование ФЛ'!AL4:CH4)</f>
        <v>16.366718621957677</v>
      </c>
      <c r="O4" s="11">
        <f t="shared" ref="O4:O67" si="6">N4</f>
        <v>16.366718621957677</v>
      </c>
      <c r="P4" s="11">
        <f t="shared" ref="P4:S4" si="7">O4</f>
        <v>16.366718621957677</v>
      </c>
      <c r="Q4" s="11">
        <f t="shared" si="7"/>
        <v>16.366718621957677</v>
      </c>
      <c r="R4" s="11">
        <f t="shared" si="7"/>
        <v>16.366718621957677</v>
      </c>
      <c r="S4" s="11">
        <f t="shared" si="7"/>
        <v>16.366718621957677</v>
      </c>
      <c r="T4" s="11">
        <f t="shared" ref="T4:BU4" si="8">S4</f>
        <v>16.366718621957677</v>
      </c>
      <c r="U4" s="11">
        <f t="shared" si="8"/>
        <v>16.366718621957677</v>
      </c>
      <c r="V4" s="11">
        <f t="shared" si="8"/>
        <v>16.366718621957677</v>
      </c>
      <c r="W4" s="11">
        <f t="shared" si="8"/>
        <v>16.366718621957677</v>
      </c>
      <c r="X4" s="11">
        <f t="shared" si="8"/>
        <v>16.366718621957677</v>
      </c>
      <c r="Y4" s="11">
        <f t="shared" si="8"/>
        <v>16.366718621957677</v>
      </c>
      <c r="Z4" s="11">
        <f t="shared" si="8"/>
        <v>16.366718621957677</v>
      </c>
      <c r="AA4" s="11">
        <f t="shared" si="8"/>
        <v>16.366718621957677</v>
      </c>
      <c r="AB4" s="11">
        <f t="shared" si="8"/>
        <v>16.366718621957677</v>
      </c>
      <c r="AC4" s="11">
        <f t="shared" si="8"/>
        <v>16.366718621957677</v>
      </c>
      <c r="AD4" s="11">
        <f t="shared" si="8"/>
        <v>16.366718621957677</v>
      </c>
      <c r="AE4" s="11">
        <f t="shared" si="8"/>
        <v>16.366718621957677</v>
      </c>
      <c r="AF4" s="11">
        <f t="shared" si="8"/>
        <v>16.366718621957677</v>
      </c>
      <c r="AG4" s="11">
        <f t="shared" si="8"/>
        <v>16.366718621957677</v>
      </c>
      <c r="AH4" s="11">
        <f t="shared" si="8"/>
        <v>16.366718621957677</v>
      </c>
      <c r="AI4" s="11">
        <f t="shared" si="8"/>
        <v>16.366718621957677</v>
      </c>
      <c r="AJ4" s="11">
        <f t="shared" si="8"/>
        <v>16.366718621957677</v>
      </c>
      <c r="AK4" s="11">
        <f t="shared" si="8"/>
        <v>16.366718621957677</v>
      </c>
      <c r="AL4" s="11">
        <f t="shared" si="8"/>
        <v>16.366718621957677</v>
      </c>
      <c r="AM4" s="11">
        <f t="shared" si="8"/>
        <v>16.366718621957677</v>
      </c>
      <c r="AN4" s="11">
        <f t="shared" si="8"/>
        <v>16.366718621957677</v>
      </c>
      <c r="AO4" s="11">
        <f t="shared" si="8"/>
        <v>16.366718621957677</v>
      </c>
      <c r="AP4" s="11">
        <f t="shared" si="8"/>
        <v>16.366718621957677</v>
      </c>
      <c r="AQ4" s="11">
        <f t="shared" si="8"/>
        <v>16.366718621957677</v>
      </c>
      <c r="AR4" s="11">
        <f t="shared" si="8"/>
        <v>16.366718621957677</v>
      </c>
      <c r="AS4" s="11">
        <f t="shared" si="8"/>
        <v>16.366718621957677</v>
      </c>
      <c r="AT4" s="11">
        <f t="shared" si="8"/>
        <v>16.366718621957677</v>
      </c>
      <c r="AU4" s="11">
        <f t="shared" si="8"/>
        <v>16.366718621957677</v>
      </c>
      <c r="AV4" s="11">
        <f t="shared" si="8"/>
        <v>16.366718621957677</v>
      </c>
      <c r="AW4" s="11">
        <f t="shared" si="8"/>
        <v>16.366718621957677</v>
      </c>
      <c r="AX4" s="11">
        <f t="shared" si="8"/>
        <v>16.366718621957677</v>
      </c>
      <c r="AY4" s="11">
        <f t="shared" si="8"/>
        <v>16.366718621957677</v>
      </c>
      <c r="AZ4" s="11">
        <f t="shared" si="8"/>
        <v>16.366718621957677</v>
      </c>
      <c r="BA4" s="11">
        <f t="shared" si="8"/>
        <v>16.366718621957677</v>
      </c>
      <c r="BB4" s="11">
        <f t="shared" si="8"/>
        <v>16.366718621957677</v>
      </c>
      <c r="BC4" s="11">
        <f t="shared" si="8"/>
        <v>16.366718621957677</v>
      </c>
      <c r="BD4" s="11">
        <f t="shared" si="8"/>
        <v>16.366718621957677</v>
      </c>
      <c r="BE4" s="11">
        <f t="shared" si="8"/>
        <v>16.366718621957677</v>
      </c>
      <c r="BF4" s="11">
        <f t="shared" si="8"/>
        <v>16.366718621957677</v>
      </c>
      <c r="BG4" s="11">
        <f t="shared" si="8"/>
        <v>16.366718621957677</v>
      </c>
      <c r="BH4" s="11">
        <f t="shared" si="8"/>
        <v>16.366718621957677</v>
      </c>
      <c r="BI4" s="11">
        <f t="shared" si="8"/>
        <v>16.366718621957677</v>
      </c>
      <c r="BJ4" s="11">
        <f t="shared" si="8"/>
        <v>16.366718621957677</v>
      </c>
      <c r="BK4" s="11">
        <f t="shared" si="8"/>
        <v>16.366718621957677</v>
      </c>
      <c r="BL4" s="11">
        <f t="shared" si="8"/>
        <v>16.366718621957677</v>
      </c>
      <c r="BM4" s="11">
        <f t="shared" si="8"/>
        <v>16.366718621957677</v>
      </c>
      <c r="BN4" s="11">
        <f t="shared" si="8"/>
        <v>16.366718621957677</v>
      </c>
      <c r="BO4" s="11">
        <f t="shared" si="8"/>
        <v>16.366718621957677</v>
      </c>
      <c r="BP4" s="11">
        <f t="shared" si="8"/>
        <v>16.366718621957677</v>
      </c>
      <c r="BQ4" s="11">
        <f t="shared" si="8"/>
        <v>16.366718621957677</v>
      </c>
      <c r="BR4" s="11">
        <f t="shared" si="8"/>
        <v>16.366718621957677</v>
      </c>
      <c r="BS4" s="11">
        <f t="shared" si="8"/>
        <v>16.366718621957677</v>
      </c>
      <c r="BT4" s="11">
        <f t="shared" si="8"/>
        <v>16.366718621957677</v>
      </c>
      <c r="BU4" s="11">
        <f t="shared" si="8"/>
        <v>16.366718621957677</v>
      </c>
    </row>
    <row r="5" spans="1:73" x14ac:dyDescent="0.25">
      <c r="A5" s="8" t="s">
        <v>3</v>
      </c>
      <c r="B5" s="11">
        <f>AVERAGE('Кредитование ФЛ'!Z5:BV5)</f>
        <v>14.884293965698248</v>
      </c>
      <c r="C5" s="11">
        <f>$B$5</f>
        <v>14.884293965698248</v>
      </c>
      <c r="D5" s="11">
        <f t="shared" ref="D5:M5" si="9">$B$5</f>
        <v>14.884293965698248</v>
      </c>
      <c r="E5" s="11">
        <f t="shared" si="9"/>
        <v>14.884293965698248</v>
      </c>
      <c r="F5" s="11">
        <f t="shared" si="9"/>
        <v>14.884293965698248</v>
      </c>
      <c r="G5" s="11">
        <f t="shared" si="9"/>
        <v>14.884293965698248</v>
      </c>
      <c r="H5" s="11">
        <f t="shared" si="9"/>
        <v>14.884293965698248</v>
      </c>
      <c r="I5" s="11">
        <f t="shared" si="9"/>
        <v>14.884293965698248</v>
      </c>
      <c r="J5" s="11">
        <f t="shared" si="9"/>
        <v>14.884293965698248</v>
      </c>
      <c r="K5" s="11">
        <f t="shared" si="9"/>
        <v>14.884293965698248</v>
      </c>
      <c r="L5" s="11">
        <f t="shared" si="9"/>
        <v>14.884293965698248</v>
      </c>
      <c r="M5" s="11">
        <f t="shared" si="9"/>
        <v>14.884293965698248</v>
      </c>
      <c r="N5" s="21">
        <f>AVERAGE('Кредитование ФЛ'!AL5:CH5)</f>
        <v>15.211953711562431</v>
      </c>
      <c r="O5" s="11">
        <f t="shared" si="6"/>
        <v>15.211953711562431</v>
      </c>
      <c r="P5" s="11">
        <f t="shared" ref="P5:S5" si="10">O5</f>
        <v>15.211953711562431</v>
      </c>
      <c r="Q5" s="11">
        <f t="shared" si="10"/>
        <v>15.211953711562431</v>
      </c>
      <c r="R5" s="11">
        <f t="shared" si="10"/>
        <v>15.211953711562431</v>
      </c>
      <c r="S5" s="11">
        <f t="shared" si="10"/>
        <v>15.211953711562431</v>
      </c>
      <c r="T5" s="11">
        <f t="shared" ref="T5:BU5" si="11">S5</f>
        <v>15.211953711562431</v>
      </c>
      <c r="U5" s="11">
        <f t="shared" si="11"/>
        <v>15.211953711562431</v>
      </c>
      <c r="V5" s="11">
        <f t="shared" si="11"/>
        <v>15.211953711562431</v>
      </c>
      <c r="W5" s="11">
        <f t="shared" si="11"/>
        <v>15.211953711562431</v>
      </c>
      <c r="X5" s="11">
        <f t="shared" si="11"/>
        <v>15.211953711562431</v>
      </c>
      <c r="Y5" s="11">
        <f t="shared" si="11"/>
        <v>15.211953711562431</v>
      </c>
      <c r="Z5" s="11">
        <f t="shared" si="11"/>
        <v>15.211953711562431</v>
      </c>
      <c r="AA5" s="11">
        <f t="shared" si="11"/>
        <v>15.211953711562431</v>
      </c>
      <c r="AB5" s="11">
        <f t="shared" si="11"/>
        <v>15.211953711562431</v>
      </c>
      <c r="AC5" s="11">
        <f t="shared" si="11"/>
        <v>15.211953711562431</v>
      </c>
      <c r="AD5" s="11">
        <f t="shared" si="11"/>
        <v>15.211953711562431</v>
      </c>
      <c r="AE5" s="11">
        <f t="shared" si="11"/>
        <v>15.211953711562431</v>
      </c>
      <c r="AF5" s="11">
        <f t="shared" si="11"/>
        <v>15.211953711562431</v>
      </c>
      <c r="AG5" s="11">
        <f t="shared" si="11"/>
        <v>15.211953711562431</v>
      </c>
      <c r="AH5" s="11">
        <f t="shared" si="11"/>
        <v>15.211953711562431</v>
      </c>
      <c r="AI5" s="11">
        <f t="shared" si="11"/>
        <v>15.211953711562431</v>
      </c>
      <c r="AJ5" s="11">
        <f t="shared" si="11"/>
        <v>15.211953711562431</v>
      </c>
      <c r="AK5" s="11">
        <f t="shared" si="11"/>
        <v>15.211953711562431</v>
      </c>
      <c r="AL5" s="11">
        <f t="shared" si="11"/>
        <v>15.211953711562431</v>
      </c>
      <c r="AM5" s="11">
        <f t="shared" si="11"/>
        <v>15.211953711562431</v>
      </c>
      <c r="AN5" s="11">
        <f t="shared" si="11"/>
        <v>15.211953711562431</v>
      </c>
      <c r="AO5" s="11">
        <f t="shared" si="11"/>
        <v>15.211953711562431</v>
      </c>
      <c r="AP5" s="11">
        <f t="shared" si="11"/>
        <v>15.211953711562431</v>
      </c>
      <c r="AQ5" s="11">
        <f t="shared" si="11"/>
        <v>15.211953711562431</v>
      </c>
      <c r="AR5" s="11">
        <f t="shared" si="11"/>
        <v>15.211953711562431</v>
      </c>
      <c r="AS5" s="11">
        <f t="shared" si="11"/>
        <v>15.211953711562431</v>
      </c>
      <c r="AT5" s="11">
        <f t="shared" si="11"/>
        <v>15.211953711562431</v>
      </c>
      <c r="AU5" s="11">
        <f t="shared" si="11"/>
        <v>15.211953711562431</v>
      </c>
      <c r="AV5" s="11">
        <f t="shared" si="11"/>
        <v>15.211953711562431</v>
      </c>
      <c r="AW5" s="11">
        <f t="shared" si="11"/>
        <v>15.211953711562431</v>
      </c>
      <c r="AX5" s="11">
        <f t="shared" si="11"/>
        <v>15.211953711562431</v>
      </c>
      <c r="AY5" s="11">
        <f t="shared" si="11"/>
        <v>15.211953711562431</v>
      </c>
      <c r="AZ5" s="11">
        <f t="shared" si="11"/>
        <v>15.211953711562431</v>
      </c>
      <c r="BA5" s="11">
        <f t="shared" si="11"/>
        <v>15.211953711562431</v>
      </c>
      <c r="BB5" s="11">
        <f t="shared" si="11"/>
        <v>15.211953711562431</v>
      </c>
      <c r="BC5" s="11">
        <f t="shared" si="11"/>
        <v>15.211953711562431</v>
      </c>
      <c r="BD5" s="11">
        <f t="shared" si="11"/>
        <v>15.211953711562431</v>
      </c>
      <c r="BE5" s="11">
        <f t="shared" si="11"/>
        <v>15.211953711562431</v>
      </c>
      <c r="BF5" s="11">
        <f t="shared" si="11"/>
        <v>15.211953711562431</v>
      </c>
      <c r="BG5" s="11">
        <f t="shared" si="11"/>
        <v>15.211953711562431</v>
      </c>
      <c r="BH5" s="11">
        <f t="shared" si="11"/>
        <v>15.211953711562431</v>
      </c>
      <c r="BI5" s="11">
        <f t="shared" si="11"/>
        <v>15.211953711562431</v>
      </c>
      <c r="BJ5" s="11">
        <f t="shared" si="11"/>
        <v>15.211953711562431</v>
      </c>
      <c r="BK5" s="11">
        <f t="shared" si="11"/>
        <v>15.211953711562431</v>
      </c>
      <c r="BL5" s="11">
        <f t="shared" si="11"/>
        <v>15.211953711562431</v>
      </c>
      <c r="BM5" s="11">
        <f t="shared" si="11"/>
        <v>15.211953711562431</v>
      </c>
      <c r="BN5" s="11">
        <f t="shared" si="11"/>
        <v>15.211953711562431</v>
      </c>
      <c r="BO5" s="11">
        <f t="shared" si="11"/>
        <v>15.211953711562431</v>
      </c>
      <c r="BP5" s="11">
        <f t="shared" si="11"/>
        <v>15.211953711562431</v>
      </c>
      <c r="BQ5" s="11">
        <f t="shared" si="11"/>
        <v>15.211953711562431</v>
      </c>
      <c r="BR5" s="11">
        <f t="shared" si="11"/>
        <v>15.211953711562431</v>
      </c>
      <c r="BS5" s="11">
        <f t="shared" si="11"/>
        <v>15.211953711562431</v>
      </c>
      <c r="BT5" s="11">
        <f t="shared" si="11"/>
        <v>15.211953711562431</v>
      </c>
      <c r="BU5" s="11">
        <f t="shared" si="11"/>
        <v>15.211953711562431</v>
      </c>
    </row>
    <row r="6" spans="1:73" x14ac:dyDescent="0.25">
      <c r="A6" s="8" t="s">
        <v>4</v>
      </c>
      <c r="B6" s="11">
        <f>AVERAGE('Кредитование ФЛ'!Z6:BV6)</f>
        <v>15.227796219821553</v>
      </c>
      <c r="C6" s="11">
        <f>$B$6</f>
        <v>15.227796219821553</v>
      </c>
      <c r="D6" s="11">
        <f t="shared" ref="D6:M6" si="12">$B$6</f>
        <v>15.227796219821553</v>
      </c>
      <c r="E6" s="11">
        <f t="shared" si="12"/>
        <v>15.227796219821553</v>
      </c>
      <c r="F6" s="11">
        <f t="shared" si="12"/>
        <v>15.227796219821553</v>
      </c>
      <c r="G6" s="11">
        <f t="shared" si="12"/>
        <v>15.227796219821553</v>
      </c>
      <c r="H6" s="11">
        <f t="shared" si="12"/>
        <v>15.227796219821553</v>
      </c>
      <c r="I6" s="11">
        <f t="shared" si="12"/>
        <v>15.227796219821553</v>
      </c>
      <c r="J6" s="11">
        <f t="shared" si="12"/>
        <v>15.227796219821553</v>
      </c>
      <c r="K6" s="11">
        <f t="shared" si="12"/>
        <v>15.227796219821553</v>
      </c>
      <c r="L6" s="11">
        <f t="shared" si="12"/>
        <v>15.227796219821553</v>
      </c>
      <c r="M6" s="11">
        <f t="shared" si="12"/>
        <v>15.227796219821553</v>
      </c>
      <c r="N6" s="21">
        <f>AVERAGE('Кредитование ФЛ'!AL6:CH6)</f>
        <v>15.553854713987903</v>
      </c>
      <c r="O6" s="11">
        <f t="shared" si="6"/>
        <v>15.553854713987903</v>
      </c>
      <c r="P6" s="11">
        <f t="shared" ref="P6:S6" si="13">O6</f>
        <v>15.553854713987903</v>
      </c>
      <c r="Q6" s="11">
        <f t="shared" si="13"/>
        <v>15.553854713987903</v>
      </c>
      <c r="R6" s="11">
        <f t="shared" si="13"/>
        <v>15.553854713987903</v>
      </c>
      <c r="S6" s="11">
        <f t="shared" si="13"/>
        <v>15.553854713987903</v>
      </c>
      <c r="T6" s="11">
        <f t="shared" ref="T6:BU6" si="14">S6</f>
        <v>15.553854713987903</v>
      </c>
      <c r="U6" s="11">
        <f t="shared" si="14"/>
        <v>15.553854713987903</v>
      </c>
      <c r="V6" s="11">
        <f t="shared" si="14"/>
        <v>15.553854713987903</v>
      </c>
      <c r="W6" s="11">
        <f t="shared" si="14"/>
        <v>15.553854713987903</v>
      </c>
      <c r="X6" s="11">
        <f t="shared" si="14"/>
        <v>15.553854713987903</v>
      </c>
      <c r="Y6" s="11">
        <f t="shared" si="14"/>
        <v>15.553854713987903</v>
      </c>
      <c r="Z6" s="11">
        <f t="shared" si="14"/>
        <v>15.553854713987903</v>
      </c>
      <c r="AA6" s="11">
        <f t="shared" si="14"/>
        <v>15.553854713987903</v>
      </c>
      <c r="AB6" s="11">
        <f t="shared" si="14"/>
        <v>15.553854713987903</v>
      </c>
      <c r="AC6" s="11">
        <f t="shared" si="14"/>
        <v>15.553854713987903</v>
      </c>
      <c r="AD6" s="11">
        <f t="shared" si="14"/>
        <v>15.553854713987903</v>
      </c>
      <c r="AE6" s="11">
        <f t="shared" si="14"/>
        <v>15.553854713987903</v>
      </c>
      <c r="AF6" s="11">
        <f t="shared" si="14"/>
        <v>15.553854713987903</v>
      </c>
      <c r="AG6" s="11">
        <f t="shared" si="14"/>
        <v>15.553854713987903</v>
      </c>
      <c r="AH6" s="11">
        <f t="shared" si="14"/>
        <v>15.553854713987903</v>
      </c>
      <c r="AI6" s="11">
        <f t="shared" si="14"/>
        <v>15.553854713987903</v>
      </c>
      <c r="AJ6" s="11">
        <f t="shared" si="14"/>
        <v>15.553854713987903</v>
      </c>
      <c r="AK6" s="11">
        <f t="shared" si="14"/>
        <v>15.553854713987903</v>
      </c>
      <c r="AL6" s="11">
        <f t="shared" si="14"/>
        <v>15.553854713987903</v>
      </c>
      <c r="AM6" s="11">
        <f t="shared" si="14"/>
        <v>15.553854713987903</v>
      </c>
      <c r="AN6" s="11">
        <f t="shared" si="14"/>
        <v>15.553854713987903</v>
      </c>
      <c r="AO6" s="11">
        <f t="shared" si="14"/>
        <v>15.553854713987903</v>
      </c>
      <c r="AP6" s="11">
        <f t="shared" si="14"/>
        <v>15.553854713987903</v>
      </c>
      <c r="AQ6" s="11">
        <f t="shared" si="14"/>
        <v>15.553854713987903</v>
      </c>
      <c r="AR6" s="11">
        <f t="shared" si="14"/>
        <v>15.553854713987903</v>
      </c>
      <c r="AS6" s="11">
        <f t="shared" si="14"/>
        <v>15.553854713987903</v>
      </c>
      <c r="AT6" s="11">
        <f t="shared" si="14"/>
        <v>15.553854713987903</v>
      </c>
      <c r="AU6" s="11">
        <f t="shared" si="14"/>
        <v>15.553854713987903</v>
      </c>
      <c r="AV6" s="11">
        <f t="shared" si="14"/>
        <v>15.553854713987903</v>
      </c>
      <c r="AW6" s="11">
        <f t="shared" si="14"/>
        <v>15.553854713987903</v>
      </c>
      <c r="AX6" s="11">
        <f t="shared" si="14"/>
        <v>15.553854713987903</v>
      </c>
      <c r="AY6" s="11">
        <f t="shared" si="14"/>
        <v>15.553854713987903</v>
      </c>
      <c r="AZ6" s="11">
        <f t="shared" si="14"/>
        <v>15.553854713987903</v>
      </c>
      <c r="BA6" s="11">
        <f t="shared" si="14"/>
        <v>15.553854713987903</v>
      </c>
      <c r="BB6" s="11">
        <f t="shared" si="14"/>
        <v>15.553854713987903</v>
      </c>
      <c r="BC6" s="11">
        <f t="shared" si="14"/>
        <v>15.553854713987903</v>
      </c>
      <c r="BD6" s="11">
        <f t="shared" si="14"/>
        <v>15.553854713987903</v>
      </c>
      <c r="BE6" s="11">
        <f t="shared" si="14"/>
        <v>15.553854713987903</v>
      </c>
      <c r="BF6" s="11">
        <f t="shared" si="14"/>
        <v>15.553854713987903</v>
      </c>
      <c r="BG6" s="11">
        <f t="shared" si="14"/>
        <v>15.553854713987903</v>
      </c>
      <c r="BH6" s="11">
        <f t="shared" si="14"/>
        <v>15.553854713987903</v>
      </c>
      <c r="BI6" s="11">
        <f t="shared" si="14"/>
        <v>15.553854713987903</v>
      </c>
      <c r="BJ6" s="11">
        <f t="shared" si="14"/>
        <v>15.553854713987903</v>
      </c>
      <c r="BK6" s="11">
        <f t="shared" si="14"/>
        <v>15.553854713987903</v>
      </c>
      <c r="BL6" s="11">
        <f t="shared" si="14"/>
        <v>15.553854713987903</v>
      </c>
      <c r="BM6" s="11">
        <f t="shared" si="14"/>
        <v>15.553854713987903</v>
      </c>
      <c r="BN6" s="11">
        <f t="shared" si="14"/>
        <v>15.553854713987903</v>
      </c>
      <c r="BO6" s="11">
        <f t="shared" si="14"/>
        <v>15.553854713987903</v>
      </c>
      <c r="BP6" s="11">
        <f t="shared" si="14"/>
        <v>15.553854713987903</v>
      </c>
      <c r="BQ6" s="11">
        <f t="shared" si="14"/>
        <v>15.553854713987903</v>
      </c>
      <c r="BR6" s="11">
        <f t="shared" si="14"/>
        <v>15.553854713987903</v>
      </c>
      <c r="BS6" s="11">
        <f t="shared" si="14"/>
        <v>15.553854713987903</v>
      </c>
      <c r="BT6" s="11">
        <f t="shared" si="14"/>
        <v>15.553854713987903</v>
      </c>
      <c r="BU6" s="11">
        <f t="shared" si="14"/>
        <v>15.553854713987903</v>
      </c>
    </row>
    <row r="7" spans="1:73" x14ac:dyDescent="0.25">
      <c r="A7" s="8" t="s">
        <v>5</v>
      </c>
      <c r="B7" s="11">
        <f>AVERAGE('Кредитование ФЛ'!Z7:BV7)</f>
        <v>16.210907944809072</v>
      </c>
      <c r="C7" s="11">
        <f>$B$7</f>
        <v>16.210907944809072</v>
      </c>
      <c r="D7" s="11">
        <f t="shared" ref="D7:M7" si="15">$B$7</f>
        <v>16.210907944809072</v>
      </c>
      <c r="E7" s="11">
        <f t="shared" si="15"/>
        <v>16.210907944809072</v>
      </c>
      <c r="F7" s="11">
        <f t="shared" si="15"/>
        <v>16.210907944809072</v>
      </c>
      <c r="G7" s="11">
        <f t="shared" si="15"/>
        <v>16.210907944809072</v>
      </c>
      <c r="H7" s="11">
        <f t="shared" si="15"/>
        <v>16.210907944809072</v>
      </c>
      <c r="I7" s="11">
        <f t="shared" si="15"/>
        <v>16.210907944809072</v>
      </c>
      <c r="J7" s="11">
        <f t="shared" si="15"/>
        <v>16.210907944809072</v>
      </c>
      <c r="K7" s="11">
        <f t="shared" si="15"/>
        <v>16.210907944809072</v>
      </c>
      <c r="L7" s="11">
        <f t="shared" si="15"/>
        <v>16.210907944809072</v>
      </c>
      <c r="M7" s="11">
        <f t="shared" si="15"/>
        <v>16.210907944809072</v>
      </c>
      <c r="N7" s="21">
        <f>AVERAGE('Кредитование ФЛ'!AL7:CH7)</f>
        <v>17.004886867043233</v>
      </c>
      <c r="O7" s="11">
        <f t="shared" si="6"/>
        <v>17.004886867043233</v>
      </c>
      <c r="P7" s="11">
        <f t="shared" ref="P7:S7" si="16">O7</f>
        <v>17.004886867043233</v>
      </c>
      <c r="Q7" s="11">
        <f t="shared" si="16"/>
        <v>17.004886867043233</v>
      </c>
      <c r="R7" s="11">
        <f t="shared" si="16"/>
        <v>17.004886867043233</v>
      </c>
      <c r="S7" s="11">
        <f t="shared" si="16"/>
        <v>17.004886867043233</v>
      </c>
      <c r="T7" s="11">
        <f t="shared" ref="T7:BU7" si="17">S7</f>
        <v>17.004886867043233</v>
      </c>
      <c r="U7" s="11">
        <f t="shared" si="17"/>
        <v>17.004886867043233</v>
      </c>
      <c r="V7" s="11">
        <f t="shared" si="17"/>
        <v>17.004886867043233</v>
      </c>
      <c r="W7" s="11">
        <f t="shared" si="17"/>
        <v>17.004886867043233</v>
      </c>
      <c r="X7" s="11">
        <f t="shared" si="17"/>
        <v>17.004886867043233</v>
      </c>
      <c r="Y7" s="11">
        <f t="shared" si="17"/>
        <v>17.004886867043233</v>
      </c>
      <c r="Z7" s="11">
        <f t="shared" si="17"/>
        <v>17.004886867043233</v>
      </c>
      <c r="AA7" s="11">
        <f t="shared" si="17"/>
        <v>17.004886867043233</v>
      </c>
      <c r="AB7" s="11">
        <f t="shared" si="17"/>
        <v>17.004886867043233</v>
      </c>
      <c r="AC7" s="11">
        <f t="shared" si="17"/>
        <v>17.004886867043233</v>
      </c>
      <c r="AD7" s="11">
        <f t="shared" si="17"/>
        <v>17.004886867043233</v>
      </c>
      <c r="AE7" s="11">
        <f t="shared" si="17"/>
        <v>17.004886867043233</v>
      </c>
      <c r="AF7" s="11">
        <f t="shared" si="17"/>
        <v>17.004886867043233</v>
      </c>
      <c r="AG7" s="11">
        <f t="shared" si="17"/>
        <v>17.004886867043233</v>
      </c>
      <c r="AH7" s="11">
        <f t="shared" si="17"/>
        <v>17.004886867043233</v>
      </c>
      <c r="AI7" s="11">
        <f t="shared" si="17"/>
        <v>17.004886867043233</v>
      </c>
      <c r="AJ7" s="11">
        <f t="shared" si="17"/>
        <v>17.004886867043233</v>
      </c>
      <c r="AK7" s="11">
        <f t="shared" si="17"/>
        <v>17.004886867043233</v>
      </c>
      <c r="AL7" s="11">
        <f t="shared" si="17"/>
        <v>17.004886867043233</v>
      </c>
      <c r="AM7" s="11">
        <f t="shared" si="17"/>
        <v>17.004886867043233</v>
      </c>
      <c r="AN7" s="11">
        <f t="shared" si="17"/>
        <v>17.004886867043233</v>
      </c>
      <c r="AO7" s="11">
        <f t="shared" si="17"/>
        <v>17.004886867043233</v>
      </c>
      <c r="AP7" s="11">
        <f t="shared" si="17"/>
        <v>17.004886867043233</v>
      </c>
      <c r="AQ7" s="11">
        <f t="shared" si="17"/>
        <v>17.004886867043233</v>
      </c>
      <c r="AR7" s="11">
        <f t="shared" si="17"/>
        <v>17.004886867043233</v>
      </c>
      <c r="AS7" s="11">
        <f t="shared" si="17"/>
        <v>17.004886867043233</v>
      </c>
      <c r="AT7" s="11">
        <f t="shared" si="17"/>
        <v>17.004886867043233</v>
      </c>
      <c r="AU7" s="11">
        <f t="shared" si="17"/>
        <v>17.004886867043233</v>
      </c>
      <c r="AV7" s="11">
        <f t="shared" si="17"/>
        <v>17.004886867043233</v>
      </c>
      <c r="AW7" s="11">
        <f t="shared" si="17"/>
        <v>17.004886867043233</v>
      </c>
      <c r="AX7" s="11">
        <f t="shared" si="17"/>
        <v>17.004886867043233</v>
      </c>
      <c r="AY7" s="11">
        <f t="shared" si="17"/>
        <v>17.004886867043233</v>
      </c>
      <c r="AZ7" s="11">
        <f t="shared" si="17"/>
        <v>17.004886867043233</v>
      </c>
      <c r="BA7" s="11">
        <f t="shared" si="17"/>
        <v>17.004886867043233</v>
      </c>
      <c r="BB7" s="11">
        <f t="shared" si="17"/>
        <v>17.004886867043233</v>
      </c>
      <c r="BC7" s="11">
        <f t="shared" si="17"/>
        <v>17.004886867043233</v>
      </c>
      <c r="BD7" s="11">
        <f t="shared" si="17"/>
        <v>17.004886867043233</v>
      </c>
      <c r="BE7" s="11">
        <f t="shared" si="17"/>
        <v>17.004886867043233</v>
      </c>
      <c r="BF7" s="11">
        <f t="shared" si="17"/>
        <v>17.004886867043233</v>
      </c>
      <c r="BG7" s="11">
        <f t="shared" si="17"/>
        <v>17.004886867043233</v>
      </c>
      <c r="BH7" s="11">
        <f t="shared" si="17"/>
        <v>17.004886867043233</v>
      </c>
      <c r="BI7" s="11">
        <f t="shared" si="17"/>
        <v>17.004886867043233</v>
      </c>
      <c r="BJ7" s="11">
        <f t="shared" si="17"/>
        <v>17.004886867043233</v>
      </c>
      <c r="BK7" s="11">
        <f t="shared" si="17"/>
        <v>17.004886867043233</v>
      </c>
      <c r="BL7" s="11">
        <f t="shared" si="17"/>
        <v>17.004886867043233</v>
      </c>
      <c r="BM7" s="11">
        <f t="shared" si="17"/>
        <v>17.004886867043233</v>
      </c>
      <c r="BN7" s="11">
        <f t="shared" si="17"/>
        <v>17.004886867043233</v>
      </c>
      <c r="BO7" s="11">
        <f t="shared" si="17"/>
        <v>17.004886867043233</v>
      </c>
      <c r="BP7" s="11">
        <f t="shared" si="17"/>
        <v>17.004886867043233</v>
      </c>
      <c r="BQ7" s="11">
        <f t="shared" si="17"/>
        <v>17.004886867043233</v>
      </c>
      <c r="BR7" s="11">
        <f t="shared" si="17"/>
        <v>17.004886867043233</v>
      </c>
      <c r="BS7" s="11">
        <f t="shared" si="17"/>
        <v>17.004886867043233</v>
      </c>
      <c r="BT7" s="11">
        <f t="shared" si="17"/>
        <v>17.004886867043233</v>
      </c>
      <c r="BU7" s="11">
        <f t="shared" si="17"/>
        <v>17.004886867043233</v>
      </c>
    </row>
    <row r="8" spans="1:73" x14ac:dyDescent="0.25">
      <c r="A8" s="8" t="s">
        <v>6</v>
      </c>
      <c r="B8" s="11">
        <f>AVERAGE('Кредитование ФЛ'!Z8:BV8)</f>
        <v>13.550694993859548</v>
      </c>
      <c r="C8" s="11">
        <f>$B$8</f>
        <v>13.550694993859548</v>
      </c>
      <c r="D8" s="11">
        <f t="shared" ref="D8:M8" si="18">$B$8</f>
        <v>13.550694993859548</v>
      </c>
      <c r="E8" s="11">
        <f t="shared" si="18"/>
        <v>13.550694993859548</v>
      </c>
      <c r="F8" s="11">
        <f t="shared" si="18"/>
        <v>13.550694993859548</v>
      </c>
      <c r="G8" s="11">
        <f t="shared" si="18"/>
        <v>13.550694993859548</v>
      </c>
      <c r="H8" s="11">
        <f t="shared" si="18"/>
        <v>13.550694993859548</v>
      </c>
      <c r="I8" s="11">
        <f t="shared" si="18"/>
        <v>13.550694993859548</v>
      </c>
      <c r="J8" s="11">
        <f t="shared" si="18"/>
        <v>13.550694993859548</v>
      </c>
      <c r="K8" s="11">
        <f t="shared" si="18"/>
        <v>13.550694993859548</v>
      </c>
      <c r="L8" s="11">
        <f t="shared" si="18"/>
        <v>13.550694993859548</v>
      </c>
      <c r="M8" s="11">
        <f t="shared" si="18"/>
        <v>13.550694993859548</v>
      </c>
      <c r="N8" s="21">
        <f>AVERAGE('Кредитование ФЛ'!AL8:CH8)</f>
        <v>15.132275480748989</v>
      </c>
      <c r="O8" s="11">
        <f t="shared" si="6"/>
        <v>15.132275480748989</v>
      </c>
      <c r="P8" s="11">
        <f t="shared" ref="P8:S8" si="19">O8</f>
        <v>15.132275480748989</v>
      </c>
      <c r="Q8" s="11">
        <f t="shared" si="19"/>
        <v>15.132275480748989</v>
      </c>
      <c r="R8" s="11">
        <f t="shared" si="19"/>
        <v>15.132275480748989</v>
      </c>
      <c r="S8" s="11">
        <f t="shared" si="19"/>
        <v>15.132275480748989</v>
      </c>
      <c r="T8" s="11">
        <f t="shared" ref="T8:BU8" si="20">S8</f>
        <v>15.132275480748989</v>
      </c>
      <c r="U8" s="11">
        <f t="shared" si="20"/>
        <v>15.132275480748989</v>
      </c>
      <c r="V8" s="11">
        <f t="shared" si="20"/>
        <v>15.132275480748989</v>
      </c>
      <c r="W8" s="11">
        <f t="shared" si="20"/>
        <v>15.132275480748989</v>
      </c>
      <c r="X8" s="11">
        <f t="shared" si="20"/>
        <v>15.132275480748989</v>
      </c>
      <c r="Y8" s="11">
        <f t="shared" si="20"/>
        <v>15.132275480748989</v>
      </c>
      <c r="Z8" s="11">
        <f t="shared" si="20"/>
        <v>15.132275480748989</v>
      </c>
      <c r="AA8" s="11">
        <f t="shared" si="20"/>
        <v>15.132275480748989</v>
      </c>
      <c r="AB8" s="11">
        <f t="shared" si="20"/>
        <v>15.132275480748989</v>
      </c>
      <c r="AC8" s="11">
        <f t="shared" si="20"/>
        <v>15.132275480748989</v>
      </c>
      <c r="AD8" s="11">
        <f t="shared" si="20"/>
        <v>15.132275480748989</v>
      </c>
      <c r="AE8" s="11">
        <f t="shared" si="20"/>
        <v>15.132275480748989</v>
      </c>
      <c r="AF8" s="11">
        <f t="shared" si="20"/>
        <v>15.132275480748989</v>
      </c>
      <c r="AG8" s="11">
        <f t="shared" si="20"/>
        <v>15.132275480748989</v>
      </c>
      <c r="AH8" s="11">
        <f t="shared" si="20"/>
        <v>15.132275480748989</v>
      </c>
      <c r="AI8" s="11">
        <f t="shared" si="20"/>
        <v>15.132275480748989</v>
      </c>
      <c r="AJ8" s="11">
        <f t="shared" si="20"/>
        <v>15.132275480748989</v>
      </c>
      <c r="AK8" s="11">
        <f t="shared" si="20"/>
        <v>15.132275480748989</v>
      </c>
      <c r="AL8" s="11">
        <f t="shared" si="20"/>
        <v>15.132275480748989</v>
      </c>
      <c r="AM8" s="11">
        <f t="shared" si="20"/>
        <v>15.132275480748989</v>
      </c>
      <c r="AN8" s="11">
        <f t="shared" si="20"/>
        <v>15.132275480748989</v>
      </c>
      <c r="AO8" s="11">
        <f t="shared" si="20"/>
        <v>15.132275480748989</v>
      </c>
      <c r="AP8" s="11">
        <f t="shared" si="20"/>
        <v>15.132275480748989</v>
      </c>
      <c r="AQ8" s="11">
        <f t="shared" si="20"/>
        <v>15.132275480748989</v>
      </c>
      <c r="AR8" s="11">
        <f t="shared" si="20"/>
        <v>15.132275480748989</v>
      </c>
      <c r="AS8" s="11">
        <f t="shared" si="20"/>
        <v>15.132275480748989</v>
      </c>
      <c r="AT8" s="11">
        <f t="shared" si="20"/>
        <v>15.132275480748989</v>
      </c>
      <c r="AU8" s="11">
        <f t="shared" si="20"/>
        <v>15.132275480748989</v>
      </c>
      <c r="AV8" s="11">
        <f t="shared" si="20"/>
        <v>15.132275480748989</v>
      </c>
      <c r="AW8" s="11">
        <f t="shared" si="20"/>
        <v>15.132275480748989</v>
      </c>
      <c r="AX8" s="11">
        <f t="shared" si="20"/>
        <v>15.132275480748989</v>
      </c>
      <c r="AY8" s="11">
        <f t="shared" si="20"/>
        <v>15.132275480748989</v>
      </c>
      <c r="AZ8" s="11">
        <f t="shared" si="20"/>
        <v>15.132275480748989</v>
      </c>
      <c r="BA8" s="11">
        <f t="shared" si="20"/>
        <v>15.132275480748989</v>
      </c>
      <c r="BB8" s="11">
        <f t="shared" si="20"/>
        <v>15.132275480748989</v>
      </c>
      <c r="BC8" s="11">
        <f t="shared" si="20"/>
        <v>15.132275480748989</v>
      </c>
      <c r="BD8" s="11">
        <f t="shared" si="20"/>
        <v>15.132275480748989</v>
      </c>
      <c r="BE8" s="11">
        <f t="shared" si="20"/>
        <v>15.132275480748989</v>
      </c>
      <c r="BF8" s="11">
        <f t="shared" si="20"/>
        <v>15.132275480748989</v>
      </c>
      <c r="BG8" s="11">
        <f t="shared" si="20"/>
        <v>15.132275480748989</v>
      </c>
      <c r="BH8" s="11">
        <f t="shared" si="20"/>
        <v>15.132275480748989</v>
      </c>
      <c r="BI8" s="11">
        <f t="shared" si="20"/>
        <v>15.132275480748989</v>
      </c>
      <c r="BJ8" s="11">
        <f t="shared" si="20"/>
        <v>15.132275480748989</v>
      </c>
      <c r="BK8" s="11">
        <f t="shared" si="20"/>
        <v>15.132275480748989</v>
      </c>
      <c r="BL8" s="11">
        <f t="shared" si="20"/>
        <v>15.132275480748989</v>
      </c>
      <c r="BM8" s="11">
        <f t="shared" si="20"/>
        <v>15.132275480748989</v>
      </c>
      <c r="BN8" s="11">
        <f t="shared" si="20"/>
        <v>15.132275480748989</v>
      </c>
      <c r="BO8" s="11">
        <f t="shared" si="20"/>
        <v>15.132275480748989</v>
      </c>
      <c r="BP8" s="11">
        <f t="shared" si="20"/>
        <v>15.132275480748989</v>
      </c>
      <c r="BQ8" s="11">
        <f t="shared" si="20"/>
        <v>15.132275480748989</v>
      </c>
      <c r="BR8" s="11">
        <f t="shared" si="20"/>
        <v>15.132275480748989</v>
      </c>
      <c r="BS8" s="11">
        <f t="shared" si="20"/>
        <v>15.132275480748989</v>
      </c>
      <c r="BT8" s="11">
        <f t="shared" si="20"/>
        <v>15.132275480748989</v>
      </c>
      <c r="BU8" s="11">
        <f t="shared" si="20"/>
        <v>15.132275480748989</v>
      </c>
    </row>
    <row r="9" spans="1:73" x14ac:dyDescent="0.25">
      <c r="A9" s="8" t="s">
        <v>7</v>
      </c>
      <c r="B9" s="11">
        <f>AVERAGE('Кредитование ФЛ'!Z9:BV9)</f>
        <v>15.107312153901011</v>
      </c>
      <c r="C9" s="11">
        <f>$B$9</f>
        <v>15.107312153901011</v>
      </c>
      <c r="D9" s="11">
        <f t="shared" ref="D9:M9" si="21">$B$9</f>
        <v>15.107312153901011</v>
      </c>
      <c r="E9" s="11">
        <f t="shared" si="21"/>
        <v>15.107312153901011</v>
      </c>
      <c r="F9" s="11">
        <f t="shared" si="21"/>
        <v>15.107312153901011</v>
      </c>
      <c r="G9" s="11">
        <f t="shared" si="21"/>
        <v>15.107312153901011</v>
      </c>
      <c r="H9" s="11">
        <f t="shared" si="21"/>
        <v>15.107312153901011</v>
      </c>
      <c r="I9" s="11">
        <f t="shared" si="21"/>
        <v>15.107312153901011</v>
      </c>
      <c r="J9" s="11">
        <f t="shared" si="21"/>
        <v>15.107312153901011</v>
      </c>
      <c r="K9" s="11">
        <f t="shared" si="21"/>
        <v>15.107312153901011</v>
      </c>
      <c r="L9" s="11">
        <f t="shared" si="21"/>
        <v>15.107312153901011</v>
      </c>
      <c r="M9" s="11">
        <f t="shared" si="21"/>
        <v>15.107312153901011</v>
      </c>
      <c r="N9" s="21">
        <f>AVERAGE('Кредитование ФЛ'!AL9:CH9)</f>
        <v>15.229882109264336</v>
      </c>
      <c r="O9" s="11">
        <f t="shared" si="6"/>
        <v>15.229882109264336</v>
      </c>
      <c r="P9" s="11">
        <f t="shared" ref="P9:S9" si="22">O9</f>
        <v>15.229882109264336</v>
      </c>
      <c r="Q9" s="11">
        <f t="shared" si="22"/>
        <v>15.229882109264336</v>
      </c>
      <c r="R9" s="11">
        <f t="shared" si="22"/>
        <v>15.229882109264336</v>
      </c>
      <c r="S9" s="11">
        <f t="shared" si="22"/>
        <v>15.229882109264336</v>
      </c>
      <c r="T9" s="11">
        <f t="shared" ref="T9:BU9" si="23">S9</f>
        <v>15.229882109264336</v>
      </c>
      <c r="U9" s="11">
        <f t="shared" si="23"/>
        <v>15.229882109264336</v>
      </c>
      <c r="V9" s="11">
        <f t="shared" si="23"/>
        <v>15.229882109264336</v>
      </c>
      <c r="W9" s="11">
        <f t="shared" si="23"/>
        <v>15.229882109264336</v>
      </c>
      <c r="X9" s="11">
        <f t="shared" si="23"/>
        <v>15.229882109264336</v>
      </c>
      <c r="Y9" s="11">
        <f t="shared" si="23"/>
        <v>15.229882109264336</v>
      </c>
      <c r="Z9" s="11">
        <f t="shared" si="23"/>
        <v>15.229882109264336</v>
      </c>
      <c r="AA9" s="11">
        <f t="shared" si="23"/>
        <v>15.229882109264336</v>
      </c>
      <c r="AB9" s="11">
        <f t="shared" si="23"/>
        <v>15.229882109264336</v>
      </c>
      <c r="AC9" s="11">
        <f t="shared" si="23"/>
        <v>15.229882109264336</v>
      </c>
      <c r="AD9" s="11">
        <f t="shared" si="23"/>
        <v>15.229882109264336</v>
      </c>
      <c r="AE9" s="11">
        <f t="shared" si="23"/>
        <v>15.229882109264336</v>
      </c>
      <c r="AF9" s="11">
        <f t="shared" si="23"/>
        <v>15.229882109264336</v>
      </c>
      <c r="AG9" s="11">
        <f t="shared" si="23"/>
        <v>15.229882109264336</v>
      </c>
      <c r="AH9" s="11">
        <f t="shared" si="23"/>
        <v>15.229882109264336</v>
      </c>
      <c r="AI9" s="11">
        <f t="shared" si="23"/>
        <v>15.229882109264336</v>
      </c>
      <c r="AJ9" s="11">
        <f t="shared" si="23"/>
        <v>15.229882109264336</v>
      </c>
      <c r="AK9" s="11">
        <f t="shared" si="23"/>
        <v>15.229882109264336</v>
      </c>
      <c r="AL9" s="11">
        <f t="shared" si="23"/>
        <v>15.229882109264336</v>
      </c>
      <c r="AM9" s="11">
        <f t="shared" si="23"/>
        <v>15.229882109264336</v>
      </c>
      <c r="AN9" s="11">
        <f t="shared" si="23"/>
        <v>15.229882109264336</v>
      </c>
      <c r="AO9" s="11">
        <f t="shared" si="23"/>
        <v>15.229882109264336</v>
      </c>
      <c r="AP9" s="11">
        <f t="shared" si="23"/>
        <v>15.229882109264336</v>
      </c>
      <c r="AQ9" s="11">
        <f t="shared" si="23"/>
        <v>15.229882109264336</v>
      </c>
      <c r="AR9" s="11">
        <f t="shared" si="23"/>
        <v>15.229882109264336</v>
      </c>
      <c r="AS9" s="11">
        <f t="shared" si="23"/>
        <v>15.229882109264336</v>
      </c>
      <c r="AT9" s="11">
        <f t="shared" si="23"/>
        <v>15.229882109264336</v>
      </c>
      <c r="AU9" s="11">
        <f t="shared" si="23"/>
        <v>15.229882109264336</v>
      </c>
      <c r="AV9" s="11">
        <f t="shared" si="23"/>
        <v>15.229882109264336</v>
      </c>
      <c r="AW9" s="11">
        <f t="shared" si="23"/>
        <v>15.229882109264336</v>
      </c>
      <c r="AX9" s="11">
        <f t="shared" si="23"/>
        <v>15.229882109264336</v>
      </c>
      <c r="AY9" s="11">
        <f t="shared" si="23"/>
        <v>15.229882109264336</v>
      </c>
      <c r="AZ9" s="11">
        <f t="shared" si="23"/>
        <v>15.229882109264336</v>
      </c>
      <c r="BA9" s="11">
        <f t="shared" si="23"/>
        <v>15.229882109264336</v>
      </c>
      <c r="BB9" s="11">
        <f t="shared" si="23"/>
        <v>15.229882109264336</v>
      </c>
      <c r="BC9" s="11">
        <f t="shared" si="23"/>
        <v>15.229882109264336</v>
      </c>
      <c r="BD9" s="11">
        <f t="shared" si="23"/>
        <v>15.229882109264336</v>
      </c>
      <c r="BE9" s="11">
        <f t="shared" si="23"/>
        <v>15.229882109264336</v>
      </c>
      <c r="BF9" s="11">
        <f t="shared" si="23"/>
        <v>15.229882109264336</v>
      </c>
      <c r="BG9" s="11">
        <f t="shared" si="23"/>
        <v>15.229882109264336</v>
      </c>
      <c r="BH9" s="11">
        <f t="shared" si="23"/>
        <v>15.229882109264336</v>
      </c>
      <c r="BI9" s="11">
        <f t="shared" si="23"/>
        <v>15.229882109264336</v>
      </c>
      <c r="BJ9" s="11">
        <f t="shared" si="23"/>
        <v>15.229882109264336</v>
      </c>
      <c r="BK9" s="11">
        <f t="shared" si="23"/>
        <v>15.229882109264336</v>
      </c>
      <c r="BL9" s="11">
        <f t="shared" si="23"/>
        <v>15.229882109264336</v>
      </c>
      <c r="BM9" s="11">
        <f t="shared" si="23"/>
        <v>15.229882109264336</v>
      </c>
      <c r="BN9" s="11">
        <f t="shared" si="23"/>
        <v>15.229882109264336</v>
      </c>
      <c r="BO9" s="11">
        <f t="shared" si="23"/>
        <v>15.229882109264336</v>
      </c>
      <c r="BP9" s="11">
        <f t="shared" si="23"/>
        <v>15.229882109264336</v>
      </c>
      <c r="BQ9" s="11">
        <f t="shared" si="23"/>
        <v>15.229882109264336</v>
      </c>
      <c r="BR9" s="11">
        <f t="shared" si="23"/>
        <v>15.229882109264336</v>
      </c>
      <c r="BS9" s="11">
        <f t="shared" si="23"/>
        <v>15.229882109264336</v>
      </c>
      <c r="BT9" s="11">
        <f t="shared" si="23"/>
        <v>15.229882109264336</v>
      </c>
      <c r="BU9" s="11">
        <f t="shared" si="23"/>
        <v>15.229882109264336</v>
      </c>
    </row>
    <row r="10" spans="1:73" x14ac:dyDescent="0.25">
      <c r="A10" s="8" t="s">
        <v>8</v>
      </c>
      <c r="B10" s="11">
        <f>AVERAGE('Кредитование ФЛ'!Z10:BV10)</f>
        <v>15.305257436565112</v>
      </c>
      <c r="C10" s="11">
        <f>$B$10</f>
        <v>15.305257436565112</v>
      </c>
      <c r="D10" s="11">
        <f t="shared" ref="D10:M10" si="24">$B$10</f>
        <v>15.305257436565112</v>
      </c>
      <c r="E10" s="11">
        <f t="shared" si="24"/>
        <v>15.305257436565112</v>
      </c>
      <c r="F10" s="11">
        <f t="shared" si="24"/>
        <v>15.305257436565112</v>
      </c>
      <c r="G10" s="11">
        <f t="shared" si="24"/>
        <v>15.305257436565112</v>
      </c>
      <c r="H10" s="11">
        <f t="shared" si="24"/>
        <v>15.305257436565112</v>
      </c>
      <c r="I10" s="11">
        <f t="shared" si="24"/>
        <v>15.305257436565112</v>
      </c>
      <c r="J10" s="11">
        <f t="shared" si="24"/>
        <v>15.305257436565112</v>
      </c>
      <c r="K10" s="11">
        <f t="shared" si="24"/>
        <v>15.305257436565112</v>
      </c>
      <c r="L10" s="11">
        <f t="shared" si="24"/>
        <v>15.305257436565112</v>
      </c>
      <c r="M10" s="11">
        <f t="shared" si="24"/>
        <v>15.305257436565112</v>
      </c>
      <c r="N10" s="21">
        <f>AVERAGE('Кредитование ФЛ'!AL10:CH10)</f>
        <v>16.111473577166009</v>
      </c>
      <c r="O10" s="11">
        <f t="shared" si="6"/>
        <v>16.111473577166009</v>
      </c>
      <c r="P10" s="11">
        <f t="shared" ref="P10:S10" si="25">O10</f>
        <v>16.111473577166009</v>
      </c>
      <c r="Q10" s="11">
        <f t="shared" si="25"/>
        <v>16.111473577166009</v>
      </c>
      <c r="R10" s="11">
        <f t="shared" si="25"/>
        <v>16.111473577166009</v>
      </c>
      <c r="S10" s="11">
        <f t="shared" si="25"/>
        <v>16.111473577166009</v>
      </c>
      <c r="T10" s="11">
        <f t="shared" ref="T10:BU10" si="26">S10</f>
        <v>16.111473577166009</v>
      </c>
      <c r="U10" s="11">
        <f t="shared" si="26"/>
        <v>16.111473577166009</v>
      </c>
      <c r="V10" s="11">
        <f t="shared" si="26"/>
        <v>16.111473577166009</v>
      </c>
      <c r="W10" s="11">
        <f t="shared" si="26"/>
        <v>16.111473577166009</v>
      </c>
      <c r="X10" s="11">
        <f t="shared" si="26"/>
        <v>16.111473577166009</v>
      </c>
      <c r="Y10" s="11">
        <f t="shared" si="26"/>
        <v>16.111473577166009</v>
      </c>
      <c r="Z10" s="11">
        <f t="shared" si="26"/>
        <v>16.111473577166009</v>
      </c>
      <c r="AA10" s="11">
        <f t="shared" si="26"/>
        <v>16.111473577166009</v>
      </c>
      <c r="AB10" s="11">
        <f t="shared" si="26"/>
        <v>16.111473577166009</v>
      </c>
      <c r="AC10" s="11">
        <f t="shared" si="26"/>
        <v>16.111473577166009</v>
      </c>
      <c r="AD10" s="11">
        <f t="shared" si="26"/>
        <v>16.111473577166009</v>
      </c>
      <c r="AE10" s="11">
        <f t="shared" si="26"/>
        <v>16.111473577166009</v>
      </c>
      <c r="AF10" s="11">
        <f t="shared" si="26"/>
        <v>16.111473577166009</v>
      </c>
      <c r="AG10" s="11">
        <f t="shared" si="26"/>
        <v>16.111473577166009</v>
      </c>
      <c r="AH10" s="11">
        <f t="shared" si="26"/>
        <v>16.111473577166009</v>
      </c>
      <c r="AI10" s="11">
        <f t="shared" si="26"/>
        <v>16.111473577166009</v>
      </c>
      <c r="AJ10" s="11">
        <f t="shared" si="26"/>
        <v>16.111473577166009</v>
      </c>
      <c r="AK10" s="11">
        <f t="shared" si="26"/>
        <v>16.111473577166009</v>
      </c>
      <c r="AL10" s="11">
        <f t="shared" si="26"/>
        <v>16.111473577166009</v>
      </c>
      <c r="AM10" s="11">
        <f t="shared" si="26"/>
        <v>16.111473577166009</v>
      </c>
      <c r="AN10" s="11">
        <f t="shared" si="26"/>
        <v>16.111473577166009</v>
      </c>
      <c r="AO10" s="11">
        <f t="shared" si="26"/>
        <v>16.111473577166009</v>
      </c>
      <c r="AP10" s="11">
        <f t="shared" si="26"/>
        <v>16.111473577166009</v>
      </c>
      <c r="AQ10" s="11">
        <f t="shared" si="26"/>
        <v>16.111473577166009</v>
      </c>
      <c r="AR10" s="11">
        <f t="shared" si="26"/>
        <v>16.111473577166009</v>
      </c>
      <c r="AS10" s="11">
        <f t="shared" si="26"/>
        <v>16.111473577166009</v>
      </c>
      <c r="AT10" s="11">
        <f t="shared" si="26"/>
        <v>16.111473577166009</v>
      </c>
      <c r="AU10" s="11">
        <f t="shared" si="26"/>
        <v>16.111473577166009</v>
      </c>
      <c r="AV10" s="11">
        <f t="shared" si="26"/>
        <v>16.111473577166009</v>
      </c>
      <c r="AW10" s="11">
        <f t="shared" si="26"/>
        <v>16.111473577166009</v>
      </c>
      <c r="AX10" s="11">
        <f t="shared" si="26"/>
        <v>16.111473577166009</v>
      </c>
      <c r="AY10" s="11">
        <f t="shared" si="26"/>
        <v>16.111473577166009</v>
      </c>
      <c r="AZ10" s="11">
        <f t="shared" si="26"/>
        <v>16.111473577166009</v>
      </c>
      <c r="BA10" s="11">
        <f t="shared" si="26"/>
        <v>16.111473577166009</v>
      </c>
      <c r="BB10" s="11">
        <f t="shared" si="26"/>
        <v>16.111473577166009</v>
      </c>
      <c r="BC10" s="11">
        <f t="shared" si="26"/>
        <v>16.111473577166009</v>
      </c>
      <c r="BD10" s="11">
        <f t="shared" si="26"/>
        <v>16.111473577166009</v>
      </c>
      <c r="BE10" s="11">
        <f t="shared" si="26"/>
        <v>16.111473577166009</v>
      </c>
      <c r="BF10" s="11">
        <f t="shared" si="26"/>
        <v>16.111473577166009</v>
      </c>
      <c r="BG10" s="11">
        <f t="shared" si="26"/>
        <v>16.111473577166009</v>
      </c>
      <c r="BH10" s="11">
        <f t="shared" si="26"/>
        <v>16.111473577166009</v>
      </c>
      <c r="BI10" s="11">
        <f t="shared" si="26"/>
        <v>16.111473577166009</v>
      </c>
      <c r="BJ10" s="11">
        <f t="shared" si="26"/>
        <v>16.111473577166009</v>
      </c>
      <c r="BK10" s="11">
        <f t="shared" si="26"/>
        <v>16.111473577166009</v>
      </c>
      <c r="BL10" s="11">
        <f t="shared" si="26"/>
        <v>16.111473577166009</v>
      </c>
      <c r="BM10" s="11">
        <f t="shared" si="26"/>
        <v>16.111473577166009</v>
      </c>
      <c r="BN10" s="11">
        <f t="shared" si="26"/>
        <v>16.111473577166009</v>
      </c>
      <c r="BO10" s="11">
        <f t="shared" si="26"/>
        <v>16.111473577166009</v>
      </c>
      <c r="BP10" s="11">
        <f t="shared" si="26"/>
        <v>16.111473577166009</v>
      </c>
      <c r="BQ10" s="11">
        <f t="shared" si="26"/>
        <v>16.111473577166009</v>
      </c>
      <c r="BR10" s="11">
        <f t="shared" si="26"/>
        <v>16.111473577166009</v>
      </c>
      <c r="BS10" s="11">
        <f t="shared" si="26"/>
        <v>16.111473577166009</v>
      </c>
      <c r="BT10" s="11">
        <f t="shared" si="26"/>
        <v>16.111473577166009</v>
      </c>
      <c r="BU10" s="11">
        <f t="shared" si="26"/>
        <v>16.111473577166009</v>
      </c>
    </row>
    <row r="11" spans="1:73" x14ac:dyDescent="0.25">
      <c r="A11" s="8" t="s">
        <v>9</v>
      </c>
      <c r="B11" s="11">
        <f>AVERAGE('Кредитование ФЛ'!Z11:BV11)</f>
        <v>14.741768459104899</v>
      </c>
      <c r="C11" s="11">
        <f>$B$11</f>
        <v>14.741768459104899</v>
      </c>
      <c r="D11" s="11">
        <f t="shared" ref="D11:M11" si="27">$B$11</f>
        <v>14.741768459104899</v>
      </c>
      <c r="E11" s="11">
        <f t="shared" si="27"/>
        <v>14.741768459104899</v>
      </c>
      <c r="F11" s="11">
        <f t="shared" si="27"/>
        <v>14.741768459104899</v>
      </c>
      <c r="G11" s="11">
        <f t="shared" si="27"/>
        <v>14.741768459104899</v>
      </c>
      <c r="H11" s="11">
        <f t="shared" si="27"/>
        <v>14.741768459104899</v>
      </c>
      <c r="I11" s="11">
        <f t="shared" si="27"/>
        <v>14.741768459104899</v>
      </c>
      <c r="J11" s="11">
        <f t="shared" si="27"/>
        <v>14.741768459104899</v>
      </c>
      <c r="K11" s="11">
        <f t="shared" si="27"/>
        <v>14.741768459104899</v>
      </c>
      <c r="L11" s="11">
        <f t="shared" si="27"/>
        <v>14.741768459104899</v>
      </c>
      <c r="M11" s="11">
        <f t="shared" si="27"/>
        <v>14.741768459104899</v>
      </c>
      <c r="N11" s="21">
        <f>AVERAGE('Кредитование ФЛ'!AL11:CH11)</f>
        <v>15.510488427556517</v>
      </c>
      <c r="O11" s="11">
        <f t="shared" si="6"/>
        <v>15.510488427556517</v>
      </c>
      <c r="P11" s="11">
        <f t="shared" ref="P11:S11" si="28">O11</f>
        <v>15.510488427556517</v>
      </c>
      <c r="Q11" s="11">
        <f t="shared" si="28"/>
        <v>15.510488427556517</v>
      </c>
      <c r="R11" s="11">
        <f t="shared" si="28"/>
        <v>15.510488427556517</v>
      </c>
      <c r="S11" s="11">
        <f t="shared" si="28"/>
        <v>15.510488427556517</v>
      </c>
      <c r="T11" s="11">
        <f t="shared" ref="T11:BU11" si="29">S11</f>
        <v>15.510488427556517</v>
      </c>
      <c r="U11" s="11">
        <f t="shared" si="29"/>
        <v>15.510488427556517</v>
      </c>
      <c r="V11" s="11">
        <f t="shared" si="29"/>
        <v>15.510488427556517</v>
      </c>
      <c r="W11" s="11">
        <f t="shared" si="29"/>
        <v>15.510488427556517</v>
      </c>
      <c r="X11" s="11">
        <f t="shared" si="29"/>
        <v>15.510488427556517</v>
      </c>
      <c r="Y11" s="11">
        <f t="shared" si="29"/>
        <v>15.510488427556517</v>
      </c>
      <c r="Z11" s="11">
        <f t="shared" si="29"/>
        <v>15.510488427556517</v>
      </c>
      <c r="AA11" s="11">
        <f t="shared" si="29"/>
        <v>15.510488427556517</v>
      </c>
      <c r="AB11" s="11">
        <f t="shared" si="29"/>
        <v>15.510488427556517</v>
      </c>
      <c r="AC11" s="11">
        <f t="shared" si="29"/>
        <v>15.510488427556517</v>
      </c>
      <c r="AD11" s="11">
        <f t="shared" si="29"/>
        <v>15.510488427556517</v>
      </c>
      <c r="AE11" s="11">
        <f t="shared" si="29"/>
        <v>15.510488427556517</v>
      </c>
      <c r="AF11" s="11">
        <f t="shared" si="29"/>
        <v>15.510488427556517</v>
      </c>
      <c r="AG11" s="11">
        <f t="shared" si="29"/>
        <v>15.510488427556517</v>
      </c>
      <c r="AH11" s="11">
        <f t="shared" si="29"/>
        <v>15.510488427556517</v>
      </c>
      <c r="AI11" s="11">
        <f t="shared" si="29"/>
        <v>15.510488427556517</v>
      </c>
      <c r="AJ11" s="11">
        <f t="shared" si="29"/>
        <v>15.510488427556517</v>
      </c>
      <c r="AK11" s="11">
        <f t="shared" si="29"/>
        <v>15.510488427556517</v>
      </c>
      <c r="AL11" s="11">
        <f t="shared" si="29"/>
        <v>15.510488427556517</v>
      </c>
      <c r="AM11" s="11">
        <f t="shared" si="29"/>
        <v>15.510488427556517</v>
      </c>
      <c r="AN11" s="11">
        <f t="shared" si="29"/>
        <v>15.510488427556517</v>
      </c>
      <c r="AO11" s="11">
        <f t="shared" si="29"/>
        <v>15.510488427556517</v>
      </c>
      <c r="AP11" s="11">
        <f t="shared" si="29"/>
        <v>15.510488427556517</v>
      </c>
      <c r="AQ11" s="11">
        <f t="shared" si="29"/>
        <v>15.510488427556517</v>
      </c>
      <c r="AR11" s="11">
        <f t="shared" si="29"/>
        <v>15.510488427556517</v>
      </c>
      <c r="AS11" s="11">
        <f t="shared" si="29"/>
        <v>15.510488427556517</v>
      </c>
      <c r="AT11" s="11">
        <f t="shared" si="29"/>
        <v>15.510488427556517</v>
      </c>
      <c r="AU11" s="11">
        <f t="shared" si="29"/>
        <v>15.510488427556517</v>
      </c>
      <c r="AV11" s="11">
        <f t="shared" si="29"/>
        <v>15.510488427556517</v>
      </c>
      <c r="AW11" s="11">
        <f t="shared" si="29"/>
        <v>15.510488427556517</v>
      </c>
      <c r="AX11" s="11">
        <f t="shared" si="29"/>
        <v>15.510488427556517</v>
      </c>
      <c r="AY11" s="11">
        <f t="shared" si="29"/>
        <v>15.510488427556517</v>
      </c>
      <c r="AZ11" s="11">
        <f t="shared" si="29"/>
        <v>15.510488427556517</v>
      </c>
      <c r="BA11" s="11">
        <f t="shared" si="29"/>
        <v>15.510488427556517</v>
      </c>
      <c r="BB11" s="11">
        <f t="shared" si="29"/>
        <v>15.510488427556517</v>
      </c>
      <c r="BC11" s="11">
        <f t="shared" si="29"/>
        <v>15.510488427556517</v>
      </c>
      <c r="BD11" s="11">
        <f t="shared" si="29"/>
        <v>15.510488427556517</v>
      </c>
      <c r="BE11" s="11">
        <f t="shared" si="29"/>
        <v>15.510488427556517</v>
      </c>
      <c r="BF11" s="11">
        <f t="shared" si="29"/>
        <v>15.510488427556517</v>
      </c>
      <c r="BG11" s="11">
        <f t="shared" si="29"/>
        <v>15.510488427556517</v>
      </c>
      <c r="BH11" s="11">
        <f t="shared" si="29"/>
        <v>15.510488427556517</v>
      </c>
      <c r="BI11" s="11">
        <f t="shared" si="29"/>
        <v>15.510488427556517</v>
      </c>
      <c r="BJ11" s="11">
        <f t="shared" si="29"/>
        <v>15.510488427556517</v>
      </c>
      <c r="BK11" s="11">
        <f t="shared" si="29"/>
        <v>15.510488427556517</v>
      </c>
      <c r="BL11" s="11">
        <f t="shared" si="29"/>
        <v>15.510488427556517</v>
      </c>
      <c r="BM11" s="11">
        <f t="shared" si="29"/>
        <v>15.510488427556517</v>
      </c>
      <c r="BN11" s="11">
        <f t="shared" si="29"/>
        <v>15.510488427556517</v>
      </c>
      <c r="BO11" s="11">
        <f t="shared" si="29"/>
        <v>15.510488427556517</v>
      </c>
      <c r="BP11" s="11">
        <f t="shared" si="29"/>
        <v>15.510488427556517</v>
      </c>
      <c r="BQ11" s="11">
        <f t="shared" si="29"/>
        <v>15.510488427556517</v>
      </c>
      <c r="BR11" s="11">
        <f t="shared" si="29"/>
        <v>15.510488427556517</v>
      </c>
      <c r="BS11" s="11">
        <f t="shared" si="29"/>
        <v>15.510488427556517</v>
      </c>
      <c r="BT11" s="11">
        <f t="shared" si="29"/>
        <v>15.510488427556517</v>
      </c>
      <c r="BU11" s="11">
        <f t="shared" si="29"/>
        <v>15.510488427556517</v>
      </c>
    </row>
    <row r="12" spans="1:73" x14ac:dyDescent="0.25">
      <c r="A12" s="8" t="s">
        <v>10</v>
      </c>
      <c r="B12" s="11">
        <f>AVERAGE('Кредитование ФЛ'!Z12:BV12)</f>
        <v>15.28528018725382</v>
      </c>
      <c r="C12" s="11">
        <f>$B$12</f>
        <v>15.28528018725382</v>
      </c>
      <c r="D12" s="11">
        <f t="shared" ref="D12:M12" si="30">$B$12</f>
        <v>15.28528018725382</v>
      </c>
      <c r="E12" s="11">
        <f t="shared" si="30"/>
        <v>15.28528018725382</v>
      </c>
      <c r="F12" s="11">
        <f t="shared" si="30"/>
        <v>15.28528018725382</v>
      </c>
      <c r="G12" s="11">
        <f t="shared" si="30"/>
        <v>15.28528018725382</v>
      </c>
      <c r="H12" s="11">
        <f t="shared" si="30"/>
        <v>15.28528018725382</v>
      </c>
      <c r="I12" s="11">
        <f t="shared" si="30"/>
        <v>15.28528018725382</v>
      </c>
      <c r="J12" s="11">
        <f t="shared" si="30"/>
        <v>15.28528018725382</v>
      </c>
      <c r="K12" s="11">
        <f t="shared" si="30"/>
        <v>15.28528018725382</v>
      </c>
      <c r="L12" s="11">
        <f t="shared" si="30"/>
        <v>15.28528018725382</v>
      </c>
      <c r="M12" s="11">
        <f t="shared" si="30"/>
        <v>15.28528018725382</v>
      </c>
      <c r="N12" s="21">
        <f>AVERAGE('Кредитование ФЛ'!AL12:CH12)</f>
        <v>15.339419666314976</v>
      </c>
      <c r="O12" s="11">
        <f t="shared" si="6"/>
        <v>15.339419666314976</v>
      </c>
      <c r="P12" s="11">
        <f t="shared" ref="P12:S12" si="31">O12</f>
        <v>15.339419666314976</v>
      </c>
      <c r="Q12" s="11">
        <f t="shared" si="31"/>
        <v>15.339419666314976</v>
      </c>
      <c r="R12" s="11">
        <f t="shared" si="31"/>
        <v>15.339419666314976</v>
      </c>
      <c r="S12" s="11">
        <f t="shared" si="31"/>
        <v>15.339419666314976</v>
      </c>
      <c r="T12" s="11">
        <f t="shared" ref="T12:BU12" si="32">S12</f>
        <v>15.339419666314976</v>
      </c>
      <c r="U12" s="11">
        <f t="shared" si="32"/>
        <v>15.339419666314976</v>
      </c>
      <c r="V12" s="11">
        <f t="shared" si="32"/>
        <v>15.339419666314976</v>
      </c>
      <c r="W12" s="11">
        <f t="shared" si="32"/>
        <v>15.339419666314976</v>
      </c>
      <c r="X12" s="11">
        <f t="shared" si="32"/>
        <v>15.339419666314976</v>
      </c>
      <c r="Y12" s="11">
        <f t="shared" si="32"/>
        <v>15.339419666314976</v>
      </c>
      <c r="Z12" s="11">
        <f t="shared" si="32"/>
        <v>15.339419666314976</v>
      </c>
      <c r="AA12" s="11">
        <f t="shared" si="32"/>
        <v>15.339419666314976</v>
      </c>
      <c r="AB12" s="11">
        <f t="shared" si="32"/>
        <v>15.339419666314976</v>
      </c>
      <c r="AC12" s="11">
        <f t="shared" si="32"/>
        <v>15.339419666314976</v>
      </c>
      <c r="AD12" s="11">
        <f t="shared" si="32"/>
        <v>15.339419666314976</v>
      </c>
      <c r="AE12" s="11">
        <f t="shared" si="32"/>
        <v>15.339419666314976</v>
      </c>
      <c r="AF12" s="11">
        <f t="shared" si="32"/>
        <v>15.339419666314976</v>
      </c>
      <c r="AG12" s="11">
        <f t="shared" si="32"/>
        <v>15.339419666314976</v>
      </c>
      <c r="AH12" s="11">
        <f t="shared" si="32"/>
        <v>15.339419666314976</v>
      </c>
      <c r="AI12" s="11">
        <f t="shared" si="32"/>
        <v>15.339419666314976</v>
      </c>
      <c r="AJ12" s="11">
        <f t="shared" si="32"/>
        <v>15.339419666314976</v>
      </c>
      <c r="AK12" s="11">
        <f t="shared" si="32"/>
        <v>15.339419666314976</v>
      </c>
      <c r="AL12" s="11">
        <f t="shared" si="32"/>
        <v>15.339419666314976</v>
      </c>
      <c r="AM12" s="11">
        <f t="shared" si="32"/>
        <v>15.339419666314976</v>
      </c>
      <c r="AN12" s="11">
        <f t="shared" si="32"/>
        <v>15.339419666314976</v>
      </c>
      <c r="AO12" s="11">
        <f t="shared" si="32"/>
        <v>15.339419666314976</v>
      </c>
      <c r="AP12" s="11">
        <f t="shared" si="32"/>
        <v>15.339419666314976</v>
      </c>
      <c r="AQ12" s="11">
        <f t="shared" si="32"/>
        <v>15.339419666314976</v>
      </c>
      <c r="AR12" s="11">
        <f t="shared" si="32"/>
        <v>15.339419666314976</v>
      </c>
      <c r="AS12" s="11">
        <f t="shared" si="32"/>
        <v>15.339419666314976</v>
      </c>
      <c r="AT12" s="11">
        <f t="shared" si="32"/>
        <v>15.339419666314976</v>
      </c>
      <c r="AU12" s="11">
        <f t="shared" si="32"/>
        <v>15.339419666314976</v>
      </c>
      <c r="AV12" s="11">
        <f t="shared" si="32"/>
        <v>15.339419666314976</v>
      </c>
      <c r="AW12" s="11">
        <f t="shared" si="32"/>
        <v>15.339419666314976</v>
      </c>
      <c r="AX12" s="11">
        <f t="shared" si="32"/>
        <v>15.339419666314976</v>
      </c>
      <c r="AY12" s="11">
        <f t="shared" si="32"/>
        <v>15.339419666314976</v>
      </c>
      <c r="AZ12" s="11">
        <f t="shared" si="32"/>
        <v>15.339419666314976</v>
      </c>
      <c r="BA12" s="11">
        <f t="shared" si="32"/>
        <v>15.339419666314976</v>
      </c>
      <c r="BB12" s="11">
        <f t="shared" si="32"/>
        <v>15.339419666314976</v>
      </c>
      <c r="BC12" s="11">
        <f t="shared" si="32"/>
        <v>15.339419666314976</v>
      </c>
      <c r="BD12" s="11">
        <f t="shared" si="32"/>
        <v>15.339419666314976</v>
      </c>
      <c r="BE12" s="11">
        <f t="shared" si="32"/>
        <v>15.339419666314976</v>
      </c>
      <c r="BF12" s="11">
        <f t="shared" si="32"/>
        <v>15.339419666314976</v>
      </c>
      <c r="BG12" s="11">
        <f t="shared" si="32"/>
        <v>15.339419666314976</v>
      </c>
      <c r="BH12" s="11">
        <f t="shared" si="32"/>
        <v>15.339419666314976</v>
      </c>
      <c r="BI12" s="11">
        <f t="shared" si="32"/>
        <v>15.339419666314976</v>
      </c>
      <c r="BJ12" s="11">
        <f t="shared" si="32"/>
        <v>15.339419666314976</v>
      </c>
      <c r="BK12" s="11">
        <f t="shared" si="32"/>
        <v>15.339419666314976</v>
      </c>
      <c r="BL12" s="11">
        <f t="shared" si="32"/>
        <v>15.339419666314976</v>
      </c>
      <c r="BM12" s="11">
        <f t="shared" si="32"/>
        <v>15.339419666314976</v>
      </c>
      <c r="BN12" s="11">
        <f t="shared" si="32"/>
        <v>15.339419666314976</v>
      </c>
      <c r="BO12" s="11">
        <f t="shared" si="32"/>
        <v>15.339419666314976</v>
      </c>
      <c r="BP12" s="11">
        <f t="shared" si="32"/>
        <v>15.339419666314976</v>
      </c>
      <c r="BQ12" s="11">
        <f t="shared" si="32"/>
        <v>15.339419666314976</v>
      </c>
      <c r="BR12" s="11">
        <f t="shared" si="32"/>
        <v>15.339419666314976</v>
      </c>
      <c r="BS12" s="11">
        <f t="shared" si="32"/>
        <v>15.339419666314976</v>
      </c>
      <c r="BT12" s="11">
        <f t="shared" si="32"/>
        <v>15.339419666314976</v>
      </c>
      <c r="BU12" s="11">
        <f t="shared" si="32"/>
        <v>15.339419666314976</v>
      </c>
    </row>
    <row r="13" spans="1:73" x14ac:dyDescent="0.25">
      <c r="A13" s="8" t="s">
        <v>11</v>
      </c>
      <c r="B13" s="11">
        <f>AVERAGE('Кредитование ФЛ'!Z13:BV13)</f>
        <v>17.39407279663412</v>
      </c>
      <c r="C13" s="11">
        <f>$B$13</f>
        <v>17.39407279663412</v>
      </c>
      <c r="D13" s="11">
        <f t="shared" ref="D13:M13" si="33">$B$13</f>
        <v>17.39407279663412</v>
      </c>
      <c r="E13" s="11">
        <f t="shared" si="33"/>
        <v>17.39407279663412</v>
      </c>
      <c r="F13" s="11">
        <f t="shared" si="33"/>
        <v>17.39407279663412</v>
      </c>
      <c r="G13" s="11">
        <f t="shared" si="33"/>
        <v>17.39407279663412</v>
      </c>
      <c r="H13" s="11">
        <f t="shared" si="33"/>
        <v>17.39407279663412</v>
      </c>
      <c r="I13" s="11">
        <f t="shared" si="33"/>
        <v>17.39407279663412</v>
      </c>
      <c r="J13" s="11">
        <f t="shared" si="33"/>
        <v>17.39407279663412</v>
      </c>
      <c r="K13" s="11">
        <f t="shared" si="33"/>
        <v>17.39407279663412</v>
      </c>
      <c r="L13" s="11">
        <f t="shared" si="33"/>
        <v>17.39407279663412</v>
      </c>
      <c r="M13" s="11">
        <f t="shared" si="33"/>
        <v>17.39407279663412</v>
      </c>
      <c r="N13" s="21">
        <f>AVERAGE('Кредитование ФЛ'!AL13:CH13)</f>
        <v>16.476137641837596</v>
      </c>
      <c r="O13" s="11">
        <f t="shared" si="6"/>
        <v>16.476137641837596</v>
      </c>
      <c r="P13" s="11">
        <f t="shared" ref="P13:S13" si="34">O13</f>
        <v>16.476137641837596</v>
      </c>
      <c r="Q13" s="11">
        <f t="shared" si="34"/>
        <v>16.476137641837596</v>
      </c>
      <c r="R13" s="11">
        <f t="shared" si="34"/>
        <v>16.476137641837596</v>
      </c>
      <c r="S13" s="11">
        <f t="shared" si="34"/>
        <v>16.476137641837596</v>
      </c>
      <c r="T13" s="11">
        <f t="shared" ref="T13:BU13" si="35">S13</f>
        <v>16.476137641837596</v>
      </c>
      <c r="U13" s="11">
        <f t="shared" si="35"/>
        <v>16.476137641837596</v>
      </c>
      <c r="V13" s="11">
        <f t="shared" si="35"/>
        <v>16.476137641837596</v>
      </c>
      <c r="W13" s="11">
        <f t="shared" si="35"/>
        <v>16.476137641837596</v>
      </c>
      <c r="X13" s="11">
        <f t="shared" si="35"/>
        <v>16.476137641837596</v>
      </c>
      <c r="Y13" s="11">
        <f t="shared" si="35"/>
        <v>16.476137641837596</v>
      </c>
      <c r="Z13" s="11">
        <f t="shared" si="35"/>
        <v>16.476137641837596</v>
      </c>
      <c r="AA13" s="11">
        <f t="shared" si="35"/>
        <v>16.476137641837596</v>
      </c>
      <c r="AB13" s="11">
        <f t="shared" si="35"/>
        <v>16.476137641837596</v>
      </c>
      <c r="AC13" s="11">
        <f t="shared" si="35"/>
        <v>16.476137641837596</v>
      </c>
      <c r="AD13" s="11">
        <f t="shared" si="35"/>
        <v>16.476137641837596</v>
      </c>
      <c r="AE13" s="11">
        <f t="shared" si="35"/>
        <v>16.476137641837596</v>
      </c>
      <c r="AF13" s="11">
        <f t="shared" si="35"/>
        <v>16.476137641837596</v>
      </c>
      <c r="AG13" s="11">
        <f t="shared" si="35"/>
        <v>16.476137641837596</v>
      </c>
      <c r="AH13" s="11">
        <f t="shared" si="35"/>
        <v>16.476137641837596</v>
      </c>
      <c r="AI13" s="11">
        <f t="shared" si="35"/>
        <v>16.476137641837596</v>
      </c>
      <c r="AJ13" s="11">
        <f t="shared" si="35"/>
        <v>16.476137641837596</v>
      </c>
      <c r="AK13" s="11">
        <f t="shared" si="35"/>
        <v>16.476137641837596</v>
      </c>
      <c r="AL13" s="11">
        <f t="shared" si="35"/>
        <v>16.476137641837596</v>
      </c>
      <c r="AM13" s="11">
        <f t="shared" si="35"/>
        <v>16.476137641837596</v>
      </c>
      <c r="AN13" s="11">
        <f t="shared" si="35"/>
        <v>16.476137641837596</v>
      </c>
      <c r="AO13" s="11">
        <f t="shared" si="35"/>
        <v>16.476137641837596</v>
      </c>
      <c r="AP13" s="11">
        <f t="shared" si="35"/>
        <v>16.476137641837596</v>
      </c>
      <c r="AQ13" s="11">
        <f t="shared" si="35"/>
        <v>16.476137641837596</v>
      </c>
      <c r="AR13" s="11">
        <f t="shared" si="35"/>
        <v>16.476137641837596</v>
      </c>
      <c r="AS13" s="11">
        <f t="shared" si="35"/>
        <v>16.476137641837596</v>
      </c>
      <c r="AT13" s="11">
        <f t="shared" si="35"/>
        <v>16.476137641837596</v>
      </c>
      <c r="AU13" s="11">
        <f t="shared" si="35"/>
        <v>16.476137641837596</v>
      </c>
      <c r="AV13" s="11">
        <f t="shared" si="35"/>
        <v>16.476137641837596</v>
      </c>
      <c r="AW13" s="11">
        <f t="shared" si="35"/>
        <v>16.476137641837596</v>
      </c>
      <c r="AX13" s="11">
        <f t="shared" si="35"/>
        <v>16.476137641837596</v>
      </c>
      <c r="AY13" s="11">
        <f t="shared" si="35"/>
        <v>16.476137641837596</v>
      </c>
      <c r="AZ13" s="11">
        <f t="shared" si="35"/>
        <v>16.476137641837596</v>
      </c>
      <c r="BA13" s="11">
        <f t="shared" si="35"/>
        <v>16.476137641837596</v>
      </c>
      <c r="BB13" s="11">
        <f t="shared" si="35"/>
        <v>16.476137641837596</v>
      </c>
      <c r="BC13" s="11">
        <f t="shared" si="35"/>
        <v>16.476137641837596</v>
      </c>
      <c r="BD13" s="11">
        <f t="shared" si="35"/>
        <v>16.476137641837596</v>
      </c>
      <c r="BE13" s="11">
        <f t="shared" si="35"/>
        <v>16.476137641837596</v>
      </c>
      <c r="BF13" s="11">
        <f t="shared" si="35"/>
        <v>16.476137641837596</v>
      </c>
      <c r="BG13" s="11">
        <f t="shared" si="35"/>
        <v>16.476137641837596</v>
      </c>
      <c r="BH13" s="11">
        <f t="shared" si="35"/>
        <v>16.476137641837596</v>
      </c>
      <c r="BI13" s="11">
        <f t="shared" si="35"/>
        <v>16.476137641837596</v>
      </c>
      <c r="BJ13" s="11">
        <f t="shared" si="35"/>
        <v>16.476137641837596</v>
      </c>
      <c r="BK13" s="11">
        <f t="shared" si="35"/>
        <v>16.476137641837596</v>
      </c>
      <c r="BL13" s="11">
        <f t="shared" si="35"/>
        <v>16.476137641837596</v>
      </c>
      <c r="BM13" s="11">
        <f t="shared" si="35"/>
        <v>16.476137641837596</v>
      </c>
      <c r="BN13" s="11">
        <f t="shared" si="35"/>
        <v>16.476137641837596</v>
      </c>
      <c r="BO13" s="11">
        <f t="shared" si="35"/>
        <v>16.476137641837596</v>
      </c>
      <c r="BP13" s="11">
        <f t="shared" si="35"/>
        <v>16.476137641837596</v>
      </c>
      <c r="BQ13" s="11">
        <f t="shared" si="35"/>
        <v>16.476137641837596</v>
      </c>
      <c r="BR13" s="11">
        <f t="shared" si="35"/>
        <v>16.476137641837596</v>
      </c>
      <c r="BS13" s="11">
        <f t="shared" si="35"/>
        <v>16.476137641837596</v>
      </c>
      <c r="BT13" s="11">
        <f t="shared" si="35"/>
        <v>16.476137641837596</v>
      </c>
      <c r="BU13" s="11">
        <f t="shared" si="35"/>
        <v>16.476137641837596</v>
      </c>
    </row>
    <row r="14" spans="1:73" x14ac:dyDescent="0.25">
      <c r="A14" s="8" t="s">
        <v>12</v>
      </c>
      <c r="B14" s="11">
        <f>AVERAGE('Кредитование ФЛ'!Z14:BV14)</f>
        <v>14.555989125450818</v>
      </c>
      <c r="C14" s="11">
        <f>$B$14</f>
        <v>14.555989125450818</v>
      </c>
      <c r="D14" s="11">
        <f t="shared" ref="D14:M14" si="36">$B$14</f>
        <v>14.555989125450818</v>
      </c>
      <c r="E14" s="11">
        <f t="shared" si="36"/>
        <v>14.555989125450818</v>
      </c>
      <c r="F14" s="11">
        <f t="shared" si="36"/>
        <v>14.555989125450818</v>
      </c>
      <c r="G14" s="11">
        <f t="shared" si="36"/>
        <v>14.555989125450818</v>
      </c>
      <c r="H14" s="11">
        <f t="shared" si="36"/>
        <v>14.555989125450818</v>
      </c>
      <c r="I14" s="11">
        <f t="shared" si="36"/>
        <v>14.555989125450818</v>
      </c>
      <c r="J14" s="11">
        <f t="shared" si="36"/>
        <v>14.555989125450818</v>
      </c>
      <c r="K14" s="11">
        <f t="shared" si="36"/>
        <v>14.555989125450818</v>
      </c>
      <c r="L14" s="11">
        <f t="shared" si="36"/>
        <v>14.555989125450818</v>
      </c>
      <c r="M14" s="11">
        <f t="shared" si="36"/>
        <v>14.555989125450818</v>
      </c>
      <c r="N14" s="21">
        <f>AVERAGE('Кредитование ФЛ'!AL14:CH14)</f>
        <v>14.57729187316126</v>
      </c>
      <c r="O14" s="11">
        <f t="shared" si="6"/>
        <v>14.57729187316126</v>
      </c>
      <c r="P14" s="11">
        <f t="shared" ref="P14:S14" si="37">O14</f>
        <v>14.57729187316126</v>
      </c>
      <c r="Q14" s="11">
        <f t="shared" si="37"/>
        <v>14.57729187316126</v>
      </c>
      <c r="R14" s="11">
        <f t="shared" si="37"/>
        <v>14.57729187316126</v>
      </c>
      <c r="S14" s="11">
        <f t="shared" si="37"/>
        <v>14.57729187316126</v>
      </c>
      <c r="T14" s="11">
        <f t="shared" ref="T14:BU14" si="38">S14</f>
        <v>14.57729187316126</v>
      </c>
      <c r="U14" s="11">
        <f t="shared" si="38"/>
        <v>14.57729187316126</v>
      </c>
      <c r="V14" s="11">
        <f t="shared" si="38"/>
        <v>14.57729187316126</v>
      </c>
      <c r="W14" s="11">
        <f t="shared" si="38"/>
        <v>14.57729187316126</v>
      </c>
      <c r="X14" s="11">
        <f t="shared" si="38"/>
        <v>14.57729187316126</v>
      </c>
      <c r="Y14" s="11">
        <f t="shared" si="38"/>
        <v>14.57729187316126</v>
      </c>
      <c r="Z14" s="11">
        <f t="shared" si="38"/>
        <v>14.57729187316126</v>
      </c>
      <c r="AA14" s="11">
        <f t="shared" si="38"/>
        <v>14.57729187316126</v>
      </c>
      <c r="AB14" s="11">
        <f t="shared" si="38"/>
        <v>14.57729187316126</v>
      </c>
      <c r="AC14" s="11">
        <f t="shared" si="38"/>
        <v>14.57729187316126</v>
      </c>
      <c r="AD14" s="11">
        <f t="shared" si="38"/>
        <v>14.57729187316126</v>
      </c>
      <c r="AE14" s="11">
        <f t="shared" si="38"/>
        <v>14.57729187316126</v>
      </c>
      <c r="AF14" s="11">
        <f t="shared" si="38"/>
        <v>14.57729187316126</v>
      </c>
      <c r="AG14" s="11">
        <f t="shared" si="38"/>
        <v>14.57729187316126</v>
      </c>
      <c r="AH14" s="11">
        <f t="shared" si="38"/>
        <v>14.57729187316126</v>
      </c>
      <c r="AI14" s="11">
        <f t="shared" si="38"/>
        <v>14.57729187316126</v>
      </c>
      <c r="AJ14" s="11">
        <f t="shared" si="38"/>
        <v>14.57729187316126</v>
      </c>
      <c r="AK14" s="11">
        <f t="shared" si="38"/>
        <v>14.57729187316126</v>
      </c>
      <c r="AL14" s="11">
        <f t="shared" si="38"/>
        <v>14.57729187316126</v>
      </c>
      <c r="AM14" s="11">
        <f t="shared" si="38"/>
        <v>14.57729187316126</v>
      </c>
      <c r="AN14" s="11">
        <f t="shared" si="38"/>
        <v>14.57729187316126</v>
      </c>
      <c r="AO14" s="11">
        <f t="shared" si="38"/>
        <v>14.57729187316126</v>
      </c>
      <c r="AP14" s="11">
        <f t="shared" si="38"/>
        <v>14.57729187316126</v>
      </c>
      <c r="AQ14" s="11">
        <f t="shared" si="38"/>
        <v>14.57729187316126</v>
      </c>
      <c r="AR14" s="11">
        <f t="shared" si="38"/>
        <v>14.57729187316126</v>
      </c>
      <c r="AS14" s="11">
        <f t="shared" si="38"/>
        <v>14.57729187316126</v>
      </c>
      <c r="AT14" s="11">
        <f t="shared" si="38"/>
        <v>14.57729187316126</v>
      </c>
      <c r="AU14" s="11">
        <f t="shared" si="38"/>
        <v>14.57729187316126</v>
      </c>
      <c r="AV14" s="11">
        <f t="shared" si="38"/>
        <v>14.57729187316126</v>
      </c>
      <c r="AW14" s="11">
        <f t="shared" si="38"/>
        <v>14.57729187316126</v>
      </c>
      <c r="AX14" s="11">
        <f t="shared" si="38"/>
        <v>14.57729187316126</v>
      </c>
      <c r="AY14" s="11">
        <f t="shared" si="38"/>
        <v>14.57729187316126</v>
      </c>
      <c r="AZ14" s="11">
        <f t="shared" si="38"/>
        <v>14.57729187316126</v>
      </c>
      <c r="BA14" s="11">
        <f t="shared" si="38"/>
        <v>14.57729187316126</v>
      </c>
      <c r="BB14" s="11">
        <f t="shared" si="38"/>
        <v>14.57729187316126</v>
      </c>
      <c r="BC14" s="11">
        <f t="shared" si="38"/>
        <v>14.57729187316126</v>
      </c>
      <c r="BD14" s="11">
        <f t="shared" si="38"/>
        <v>14.57729187316126</v>
      </c>
      <c r="BE14" s="11">
        <f t="shared" si="38"/>
        <v>14.57729187316126</v>
      </c>
      <c r="BF14" s="11">
        <f t="shared" si="38"/>
        <v>14.57729187316126</v>
      </c>
      <c r="BG14" s="11">
        <f t="shared" si="38"/>
        <v>14.57729187316126</v>
      </c>
      <c r="BH14" s="11">
        <f t="shared" si="38"/>
        <v>14.57729187316126</v>
      </c>
      <c r="BI14" s="11">
        <f t="shared" si="38"/>
        <v>14.57729187316126</v>
      </c>
      <c r="BJ14" s="11">
        <f t="shared" si="38"/>
        <v>14.57729187316126</v>
      </c>
      <c r="BK14" s="11">
        <f t="shared" si="38"/>
        <v>14.57729187316126</v>
      </c>
      <c r="BL14" s="11">
        <f t="shared" si="38"/>
        <v>14.57729187316126</v>
      </c>
      <c r="BM14" s="11">
        <f t="shared" si="38"/>
        <v>14.57729187316126</v>
      </c>
      <c r="BN14" s="11">
        <f t="shared" si="38"/>
        <v>14.57729187316126</v>
      </c>
      <c r="BO14" s="11">
        <f t="shared" si="38"/>
        <v>14.57729187316126</v>
      </c>
      <c r="BP14" s="11">
        <f t="shared" si="38"/>
        <v>14.57729187316126</v>
      </c>
      <c r="BQ14" s="11">
        <f t="shared" si="38"/>
        <v>14.57729187316126</v>
      </c>
      <c r="BR14" s="11">
        <f t="shared" si="38"/>
        <v>14.57729187316126</v>
      </c>
      <c r="BS14" s="11">
        <f t="shared" si="38"/>
        <v>14.57729187316126</v>
      </c>
      <c r="BT14" s="11">
        <f t="shared" si="38"/>
        <v>14.57729187316126</v>
      </c>
      <c r="BU14" s="11">
        <f t="shared" si="38"/>
        <v>14.57729187316126</v>
      </c>
    </row>
    <row r="15" spans="1:73" x14ac:dyDescent="0.25">
      <c r="A15" s="8" t="s">
        <v>13</v>
      </c>
      <c r="B15" s="11">
        <f>AVERAGE('Кредитование ФЛ'!Z15:BV15)</f>
        <v>15.062250605404708</v>
      </c>
      <c r="C15" s="11">
        <f>$B$15</f>
        <v>15.062250605404708</v>
      </c>
      <c r="D15" s="11">
        <f t="shared" ref="D15:M15" si="39">$B$15</f>
        <v>15.062250605404708</v>
      </c>
      <c r="E15" s="11">
        <f t="shared" si="39"/>
        <v>15.062250605404708</v>
      </c>
      <c r="F15" s="11">
        <f t="shared" si="39"/>
        <v>15.062250605404708</v>
      </c>
      <c r="G15" s="11">
        <f t="shared" si="39"/>
        <v>15.062250605404708</v>
      </c>
      <c r="H15" s="11">
        <f t="shared" si="39"/>
        <v>15.062250605404708</v>
      </c>
      <c r="I15" s="11">
        <f t="shared" si="39"/>
        <v>15.062250605404708</v>
      </c>
      <c r="J15" s="11">
        <f t="shared" si="39"/>
        <v>15.062250605404708</v>
      </c>
      <c r="K15" s="11">
        <f t="shared" si="39"/>
        <v>15.062250605404708</v>
      </c>
      <c r="L15" s="11">
        <f t="shared" si="39"/>
        <v>15.062250605404708</v>
      </c>
      <c r="M15" s="11">
        <f t="shared" si="39"/>
        <v>15.062250605404708</v>
      </c>
      <c r="N15" s="21">
        <f>AVERAGE('Кредитование ФЛ'!AL15:CH15)</f>
        <v>16.164979050133024</v>
      </c>
      <c r="O15" s="11">
        <f t="shared" si="6"/>
        <v>16.164979050133024</v>
      </c>
      <c r="P15" s="11">
        <f t="shared" ref="P15:S15" si="40">O15</f>
        <v>16.164979050133024</v>
      </c>
      <c r="Q15" s="11">
        <f t="shared" si="40"/>
        <v>16.164979050133024</v>
      </c>
      <c r="R15" s="11">
        <f t="shared" si="40"/>
        <v>16.164979050133024</v>
      </c>
      <c r="S15" s="11">
        <f t="shared" si="40"/>
        <v>16.164979050133024</v>
      </c>
      <c r="T15" s="11">
        <f t="shared" ref="T15:BU15" si="41">S15</f>
        <v>16.164979050133024</v>
      </c>
      <c r="U15" s="11">
        <f t="shared" si="41"/>
        <v>16.164979050133024</v>
      </c>
      <c r="V15" s="11">
        <f t="shared" si="41"/>
        <v>16.164979050133024</v>
      </c>
      <c r="W15" s="11">
        <f t="shared" si="41"/>
        <v>16.164979050133024</v>
      </c>
      <c r="X15" s="11">
        <f t="shared" si="41"/>
        <v>16.164979050133024</v>
      </c>
      <c r="Y15" s="11">
        <f t="shared" si="41"/>
        <v>16.164979050133024</v>
      </c>
      <c r="Z15" s="11">
        <f t="shared" si="41"/>
        <v>16.164979050133024</v>
      </c>
      <c r="AA15" s="11">
        <f t="shared" si="41"/>
        <v>16.164979050133024</v>
      </c>
      <c r="AB15" s="11">
        <f t="shared" si="41"/>
        <v>16.164979050133024</v>
      </c>
      <c r="AC15" s="11">
        <f t="shared" si="41"/>
        <v>16.164979050133024</v>
      </c>
      <c r="AD15" s="11">
        <f t="shared" si="41"/>
        <v>16.164979050133024</v>
      </c>
      <c r="AE15" s="11">
        <f t="shared" si="41"/>
        <v>16.164979050133024</v>
      </c>
      <c r="AF15" s="11">
        <f t="shared" si="41"/>
        <v>16.164979050133024</v>
      </c>
      <c r="AG15" s="11">
        <f t="shared" si="41"/>
        <v>16.164979050133024</v>
      </c>
      <c r="AH15" s="11">
        <f t="shared" si="41"/>
        <v>16.164979050133024</v>
      </c>
      <c r="AI15" s="11">
        <f t="shared" si="41"/>
        <v>16.164979050133024</v>
      </c>
      <c r="AJ15" s="11">
        <f t="shared" si="41"/>
        <v>16.164979050133024</v>
      </c>
      <c r="AK15" s="11">
        <f t="shared" si="41"/>
        <v>16.164979050133024</v>
      </c>
      <c r="AL15" s="11">
        <f t="shared" si="41"/>
        <v>16.164979050133024</v>
      </c>
      <c r="AM15" s="11">
        <f t="shared" si="41"/>
        <v>16.164979050133024</v>
      </c>
      <c r="AN15" s="11">
        <f t="shared" si="41"/>
        <v>16.164979050133024</v>
      </c>
      <c r="AO15" s="11">
        <f t="shared" si="41"/>
        <v>16.164979050133024</v>
      </c>
      <c r="AP15" s="11">
        <f t="shared" si="41"/>
        <v>16.164979050133024</v>
      </c>
      <c r="AQ15" s="11">
        <f t="shared" si="41"/>
        <v>16.164979050133024</v>
      </c>
      <c r="AR15" s="11">
        <f t="shared" si="41"/>
        <v>16.164979050133024</v>
      </c>
      <c r="AS15" s="11">
        <f t="shared" si="41"/>
        <v>16.164979050133024</v>
      </c>
      <c r="AT15" s="11">
        <f t="shared" si="41"/>
        <v>16.164979050133024</v>
      </c>
      <c r="AU15" s="11">
        <f t="shared" si="41"/>
        <v>16.164979050133024</v>
      </c>
      <c r="AV15" s="11">
        <f t="shared" si="41"/>
        <v>16.164979050133024</v>
      </c>
      <c r="AW15" s="11">
        <f t="shared" si="41"/>
        <v>16.164979050133024</v>
      </c>
      <c r="AX15" s="11">
        <f t="shared" si="41"/>
        <v>16.164979050133024</v>
      </c>
      <c r="AY15" s="11">
        <f t="shared" si="41"/>
        <v>16.164979050133024</v>
      </c>
      <c r="AZ15" s="11">
        <f t="shared" si="41"/>
        <v>16.164979050133024</v>
      </c>
      <c r="BA15" s="11">
        <f t="shared" si="41"/>
        <v>16.164979050133024</v>
      </c>
      <c r="BB15" s="11">
        <f t="shared" si="41"/>
        <v>16.164979050133024</v>
      </c>
      <c r="BC15" s="11">
        <f t="shared" si="41"/>
        <v>16.164979050133024</v>
      </c>
      <c r="BD15" s="11">
        <f t="shared" si="41"/>
        <v>16.164979050133024</v>
      </c>
      <c r="BE15" s="11">
        <f t="shared" si="41"/>
        <v>16.164979050133024</v>
      </c>
      <c r="BF15" s="11">
        <f t="shared" si="41"/>
        <v>16.164979050133024</v>
      </c>
      <c r="BG15" s="11">
        <f t="shared" si="41"/>
        <v>16.164979050133024</v>
      </c>
      <c r="BH15" s="11">
        <f t="shared" si="41"/>
        <v>16.164979050133024</v>
      </c>
      <c r="BI15" s="11">
        <f t="shared" si="41"/>
        <v>16.164979050133024</v>
      </c>
      <c r="BJ15" s="11">
        <f t="shared" si="41"/>
        <v>16.164979050133024</v>
      </c>
      <c r="BK15" s="11">
        <f t="shared" si="41"/>
        <v>16.164979050133024</v>
      </c>
      <c r="BL15" s="11">
        <f t="shared" si="41"/>
        <v>16.164979050133024</v>
      </c>
      <c r="BM15" s="11">
        <f t="shared" si="41"/>
        <v>16.164979050133024</v>
      </c>
      <c r="BN15" s="11">
        <f t="shared" si="41"/>
        <v>16.164979050133024</v>
      </c>
      <c r="BO15" s="11">
        <f t="shared" si="41"/>
        <v>16.164979050133024</v>
      </c>
      <c r="BP15" s="11">
        <f t="shared" si="41"/>
        <v>16.164979050133024</v>
      </c>
      <c r="BQ15" s="11">
        <f t="shared" si="41"/>
        <v>16.164979050133024</v>
      </c>
      <c r="BR15" s="11">
        <f t="shared" si="41"/>
        <v>16.164979050133024</v>
      </c>
      <c r="BS15" s="11">
        <f t="shared" si="41"/>
        <v>16.164979050133024</v>
      </c>
      <c r="BT15" s="11">
        <f t="shared" si="41"/>
        <v>16.164979050133024</v>
      </c>
      <c r="BU15" s="11">
        <f t="shared" si="41"/>
        <v>16.164979050133024</v>
      </c>
    </row>
    <row r="16" spans="1:73" x14ac:dyDescent="0.25">
      <c r="A16" s="8" t="s">
        <v>14</v>
      </c>
      <c r="B16" s="11">
        <f>AVERAGE('Кредитование ФЛ'!Z16:BV16)</f>
        <v>13.038477509795225</v>
      </c>
      <c r="C16" s="11">
        <f>$B$16</f>
        <v>13.038477509795225</v>
      </c>
      <c r="D16" s="11">
        <f t="shared" ref="D16:M16" si="42">$B$16</f>
        <v>13.038477509795225</v>
      </c>
      <c r="E16" s="11">
        <f t="shared" si="42"/>
        <v>13.038477509795225</v>
      </c>
      <c r="F16" s="11">
        <f t="shared" si="42"/>
        <v>13.038477509795225</v>
      </c>
      <c r="G16" s="11">
        <f t="shared" si="42"/>
        <v>13.038477509795225</v>
      </c>
      <c r="H16" s="11">
        <f t="shared" si="42"/>
        <v>13.038477509795225</v>
      </c>
      <c r="I16" s="11">
        <f t="shared" si="42"/>
        <v>13.038477509795225</v>
      </c>
      <c r="J16" s="11">
        <f t="shared" si="42"/>
        <v>13.038477509795225</v>
      </c>
      <c r="K16" s="11">
        <f t="shared" si="42"/>
        <v>13.038477509795225</v>
      </c>
      <c r="L16" s="11">
        <f t="shared" si="42"/>
        <v>13.038477509795225</v>
      </c>
      <c r="M16" s="11">
        <f t="shared" si="42"/>
        <v>13.038477509795225</v>
      </c>
      <c r="N16" s="21">
        <f>AVERAGE('Кредитование ФЛ'!AL16:CH16)</f>
        <v>13.5843100850383</v>
      </c>
      <c r="O16" s="11">
        <f t="shared" si="6"/>
        <v>13.5843100850383</v>
      </c>
      <c r="P16" s="11">
        <f t="shared" ref="P16:S16" si="43">O16</f>
        <v>13.5843100850383</v>
      </c>
      <c r="Q16" s="11">
        <f t="shared" si="43"/>
        <v>13.5843100850383</v>
      </c>
      <c r="R16" s="11">
        <f t="shared" si="43"/>
        <v>13.5843100850383</v>
      </c>
      <c r="S16" s="11">
        <f t="shared" si="43"/>
        <v>13.5843100850383</v>
      </c>
      <c r="T16" s="11">
        <f t="shared" ref="T16:BU16" si="44">S16</f>
        <v>13.5843100850383</v>
      </c>
      <c r="U16" s="11">
        <f t="shared" si="44"/>
        <v>13.5843100850383</v>
      </c>
      <c r="V16" s="11">
        <f t="shared" si="44"/>
        <v>13.5843100850383</v>
      </c>
      <c r="W16" s="11">
        <f t="shared" si="44"/>
        <v>13.5843100850383</v>
      </c>
      <c r="X16" s="11">
        <f t="shared" si="44"/>
        <v>13.5843100850383</v>
      </c>
      <c r="Y16" s="11">
        <f t="shared" si="44"/>
        <v>13.5843100850383</v>
      </c>
      <c r="Z16" s="11">
        <f t="shared" si="44"/>
        <v>13.5843100850383</v>
      </c>
      <c r="AA16" s="11">
        <f t="shared" si="44"/>
        <v>13.5843100850383</v>
      </c>
      <c r="AB16" s="11">
        <f t="shared" si="44"/>
        <v>13.5843100850383</v>
      </c>
      <c r="AC16" s="11">
        <f t="shared" si="44"/>
        <v>13.5843100850383</v>
      </c>
      <c r="AD16" s="11">
        <f t="shared" si="44"/>
        <v>13.5843100850383</v>
      </c>
      <c r="AE16" s="11">
        <f t="shared" si="44"/>
        <v>13.5843100850383</v>
      </c>
      <c r="AF16" s="11">
        <f t="shared" si="44"/>
        <v>13.5843100850383</v>
      </c>
      <c r="AG16" s="11">
        <f t="shared" si="44"/>
        <v>13.5843100850383</v>
      </c>
      <c r="AH16" s="11">
        <f t="shared" si="44"/>
        <v>13.5843100850383</v>
      </c>
      <c r="AI16" s="11">
        <f t="shared" si="44"/>
        <v>13.5843100850383</v>
      </c>
      <c r="AJ16" s="11">
        <f t="shared" si="44"/>
        <v>13.5843100850383</v>
      </c>
      <c r="AK16" s="11">
        <f t="shared" si="44"/>
        <v>13.5843100850383</v>
      </c>
      <c r="AL16" s="11">
        <f t="shared" si="44"/>
        <v>13.5843100850383</v>
      </c>
      <c r="AM16" s="11">
        <f t="shared" si="44"/>
        <v>13.5843100850383</v>
      </c>
      <c r="AN16" s="11">
        <f t="shared" si="44"/>
        <v>13.5843100850383</v>
      </c>
      <c r="AO16" s="11">
        <f t="shared" si="44"/>
        <v>13.5843100850383</v>
      </c>
      <c r="AP16" s="11">
        <f t="shared" si="44"/>
        <v>13.5843100850383</v>
      </c>
      <c r="AQ16" s="11">
        <f t="shared" si="44"/>
        <v>13.5843100850383</v>
      </c>
      <c r="AR16" s="11">
        <f t="shared" si="44"/>
        <v>13.5843100850383</v>
      </c>
      <c r="AS16" s="11">
        <f t="shared" si="44"/>
        <v>13.5843100850383</v>
      </c>
      <c r="AT16" s="11">
        <f t="shared" si="44"/>
        <v>13.5843100850383</v>
      </c>
      <c r="AU16" s="11">
        <f t="shared" si="44"/>
        <v>13.5843100850383</v>
      </c>
      <c r="AV16" s="11">
        <f t="shared" si="44"/>
        <v>13.5843100850383</v>
      </c>
      <c r="AW16" s="11">
        <f t="shared" si="44"/>
        <v>13.5843100850383</v>
      </c>
      <c r="AX16" s="11">
        <f t="shared" si="44"/>
        <v>13.5843100850383</v>
      </c>
      <c r="AY16" s="11">
        <f t="shared" si="44"/>
        <v>13.5843100850383</v>
      </c>
      <c r="AZ16" s="11">
        <f t="shared" si="44"/>
        <v>13.5843100850383</v>
      </c>
      <c r="BA16" s="11">
        <f t="shared" si="44"/>
        <v>13.5843100850383</v>
      </c>
      <c r="BB16" s="11">
        <f t="shared" si="44"/>
        <v>13.5843100850383</v>
      </c>
      <c r="BC16" s="11">
        <f t="shared" si="44"/>
        <v>13.5843100850383</v>
      </c>
      <c r="BD16" s="11">
        <f t="shared" si="44"/>
        <v>13.5843100850383</v>
      </c>
      <c r="BE16" s="11">
        <f t="shared" si="44"/>
        <v>13.5843100850383</v>
      </c>
      <c r="BF16" s="11">
        <f t="shared" si="44"/>
        <v>13.5843100850383</v>
      </c>
      <c r="BG16" s="11">
        <f t="shared" si="44"/>
        <v>13.5843100850383</v>
      </c>
      <c r="BH16" s="11">
        <f t="shared" si="44"/>
        <v>13.5843100850383</v>
      </c>
      <c r="BI16" s="11">
        <f t="shared" si="44"/>
        <v>13.5843100850383</v>
      </c>
      <c r="BJ16" s="11">
        <f t="shared" si="44"/>
        <v>13.5843100850383</v>
      </c>
      <c r="BK16" s="11">
        <f t="shared" si="44"/>
        <v>13.5843100850383</v>
      </c>
      <c r="BL16" s="11">
        <f t="shared" si="44"/>
        <v>13.5843100850383</v>
      </c>
      <c r="BM16" s="11">
        <f t="shared" si="44"/>
        <v>13.5843100850383</v>
      </c>
      <c r="BN16" s="11">
        <f t="shared" si="44"/>
        <v>13.5843100850383</v>
      </c>
      <c r="BO16" s="11">
        <f t="shared" si="44"/>
        <v>13.5843100850383</v>
      </c>
      <c r="BP16" s="11">
        <f t="shared" si="44"/>
        <v>13.5843100850383</v>
      </c>
      <c r="BQ16" s="11">
        <f t="shared" si="44"/>
        <v>13.5843100850383</v>
      </c>
      <c r="BR16" s="11">
        <f t="shared" si="44"/>
        <v>13.5843100850383</v>
      </c>
      <c r="BS16" s="11">
        <f t="shared" si="44"/>
        <v>13.5843100850383</v>
      </c>
      <c r="BT16" s="11">
        <f t="shared" si="44"/>
        <v>13.5843100850383</v>
      </c>
      <c r="BU16" s="11">
        <f t="shared" si="44"/>
        <v>13.5843100850383</v>
      </c>
    </row>
    <row r="17" spans="1:73" x14ac:dyDescent="0.25">
      <c r="A17" s="8" t="s">
        <v>15</v>
      </c>
      <c r="B17" s="11">
        <f>AVERAGE('Кредитование ФЛ'!Z17:BV17)</f>
        <v>13.371082024320957</v>
      </c>
      <c r="C17" s="11">
        <f>$B$17</f>
        <v>13.371082024320957</v>
      </c>
      <c r="D17" s="11">
        <f t="shared" ref="D17:M17" si="45">$B$17</f>
        <v>13.371082024320957</v>
      </c>
      <c r="E17" s="11">
        <f t="shared" si="45"/>
        <v>13.371082024320957</v>
      </c>
      <c r="F17" s="11">
        <f t="shared" si="45"/>
        <v>13.371082024320957</v>
      </c>
      <c r="G17" s="11">
        <f t="shared" si="45"/>
        <v>13.371082024320957</v>
      </c>
      <c r="H17" s="11">
        <f t="shared" si="45"/>
        <v>13.371082024320957</v>
      </c>
      <c r="I17" s="11">
        <f t="shared" si="45"/>
        <v>13.371082024320957</v>
      </c>
      <c r="J17" s="11">
        <f t="shared" si="45"/>
        <v>13.371082024320957</v>
      </c>
      <c r="K17" s="11">
        <f t="shared" si="45"/>
        <v>13.371082024320957</v>
      </c>
      <c r="L17" s="11">
        <f t="shared" si="45"/>
        <v>13.371082024320957</v>
      </c>
      <c r="M17" s="11">
        <f t="shared" si="45"/>
        <v>13.371082024320957</v>
      </c>
      <c r="N17" s="21">
        <f>AVERAGE('Кредитование ФЛ'!AL17:CH17)</f>
        <v>13.723238233692983</v>
      </c>
      <c r="O17" s="11">
        <f t="shared" si="6"/>
        <v>13.723238233692983</v>
      </c>
      <c r="P17" s="11">
        <f t="shared" ref="P17:S17" si="46">O17</f>
        <v>13.723238233692983</v>
      </c>
      <c r="Q17" s="11">
        <f t="shared" si="46"/>
        <v>13.723238233692983</v>
      </c>
      <c r="R17" s="11">
        <f t="shared" si="46"/>
        <v>13.723238233692983</v>
      </c>
      <c r="S17" s="11">
        <f t="shared" si="46"/>
        <v>13.723238233692983</v>
      </c>
      <c r="T17" s="11">
        <f t="shared" ref="T17:BU17" si="47">S17</f>
        <v>13.723238233692983</v>
      </c>
      <c r="U17" s="11">
        <f t="shared" si="47"/>
        <v>13.723238233692983</v>
      </c>
      <c r="V17" s="11">
        <f t="shared" si="47"/>
        <v>13.723238233692983</v>
      </c>
      <c r="W17" s="11">
        <f t="shared" si="47"/>
        <v>13.723238233692983</v>
      </c>
      <c r="X17" s="11">
        <f t="shared" si="47"/>
        <v>13.723238233692983</v>
      </c>
      <c r="Y17" s="11">
        <f t="shared" si="47"/>
        <v>13.723238233692983</v>
      </c>
      <c r="Z17" s="11">
        <f t="shared" si="47"/>
        <v>13.723238233692983</v>
      </c>
      <c r="AA17" s="11">
        <f t="shared" si="47"/>
        <v>13.723238233692983</v>
      </c>
      <c r="AB17" s="11">
        <f t="shared" si="47"/>
        <v>13.723238233692983</v>
      </c>
      <c r="AC17" s="11">
        <f t="shared" si="47"/>
        <v>13.723238233692983</v>
      </c>
      <c r="AD17" s="11">
        <f t="shared" si="47"/>
        <v>13.723238233692983</v>
      </c>
      <c r="AE17" s="11">
        <f t="shared" si="47"/>
        <v>13.723238233692983</v>
      </c>
      <c r="AF17" s="11">
        <f t="shared" si="47"/>
        <v>13.723238233692983</v>
      </c>
      <c r="AG17" s="11">
        <f t="shared" si="47"/>
        <v>13.723238233692983</v>
      </c>
      <c r="AH17" s="11">
        <f t="shared" si="47"/>
        <v>13.723238233692983</v>
      </c>
      <c r="AI17" s="11">
        <f t="shared" si="47"/>
        <v>13.723238233692983</v>
      </c>
      <c r="AJ17" s="11">
        <f t="shared" si="47"/>
        <v>13.723238233692983</v>
      </c>
      <c r="AK17" s="11">
        <f t="shared" si="47"/>
        <v>13.723238233692983</v>
      </c>
      <c r="AL17" s="11">
        <f t="shared" si="47"/>
        <v>13.723238233692983</v>
      </c>
      <c r="AM17" s="11">
        <f t="shared" si="47"/>
        <v>13.723238233692983</v>
      </c>
      <c r="AN17" s="11">
        <f t="shared" si="47"/>
        <v>13.723238233692983</v>
      </c>
      <c r="AO17" s="11">
        <f t="shared" si="47"/>
        <v>13.723238233692983</v>
      </c>
      <c r="AP17" s="11">
        <f t="shared" si="47"/>
        <v>13.723238233692983</v>
      </c>
      <c r="AQ17" s="11">
        <f t="shared" si="47"/>
        <v>13.723238233692983</v>
      </c>
      <c r="AR17" s="11">
        <f t="shared" si="47"/>
        <v>13.723238233692983</v>
      </c>
      <c r="AS17" s="11">
        <f t="shared" si="47"/>
        <v>13.723238233692983</v>
      </c>
      <c r="AT17" s="11">
        <f t="shared" si="47"/>
        <v>13.723238233692983</v>
      </c>
      <c r="AU17" s="11">
        <f t="shared" si="47"/>
        <v>13.723238233692983</v>
      </c>
      <c r="AV17" s="11">
        <f t="shared" si="47"/>
        <v>13.723238233692983</v>
      </c>
      <c r="AW17" s="11">
        <f t="shared" si="47"/>
        <v>13.723238233692983</v>
      </c>
      <c r="AX17" s="11">
        <f t="shared" si="47"/>
        <v>13.723238233692983</v>
      </c>
      <c r="AY17" s="11">
        <f t="shared" si="47"/>
        <v>13.723238233692983</v>
      </c>
      <c r="AZ17" s="11">
        <f t="shared" si="47"/>
        <v>13.723238233692983</v>
      </c>
      <c r="BA17" s="11">
        <f t="shared" si="47"/>
        <v>13.723238233692983</v>
      </c>
      <c r="BB17" s="11">
        <f t="shared" si="47"/>
        <v>13.723238233692983</v>
      </c>
      <c r="BC17" s="11">
        <f t="shared" si="47"/>
        <v>13.723238233692983</v>
      </c>
      <c r="BD17" s="11">
        <f t="shared" si="47"/>
        <v>13.723238233692983</v>
      </c>
      <c r="BE17" s="11">
        <f t="shared" si="47"/>
        <v>13.723238233692983</v>
      </c>
      <c r="BF17" s="11">
        <f t="shared" si="47"/>
        <v>13.723238233692983</v>
      </c>
      <c r="BG17" s="11">
        <f t="shared" si="47"/>
        <v>13.723238233692983</v>
      </c>
      <c r="BH17" s="11">
        <f t="shared" si="47"/>
        <v>13.723238233692983</v>
      </c>
      <c r="BI17" s="11">
        <f t="shared" si="47"/>
        <v>13.723238233692983</v>
      </c>
      <c r="BJ17" s="11">
        <f t="shared" si="47"/>
        <v>13.723238233692983</v>
      </c>
      <c r="BK17" s="11">
        <f t="shared" si="47"/>
        <v>13.723238233692983</v>
      </c>
      <c r="BL17" s="11">
        <f t="shared" si="47"/>
        <v>13.723238233692983</v>
      </c>
      <c r="BM17" s="11">
        <f t="shared" si="47"/>
        <v>13.723238233692983</v>
      </c>
      <c r="BN17" s="11">
        <f t="shared" si="47"/>
        <v>13.723238233692983</v>
      </c>
      <c r="BO17" s="11">
        <f t="shared" si="47"/>
        <v>13.723238233692983</v>
      </c>
      <c r="BP17" s="11">
        <f t="shared" si="47"/>
        <v>13.723238233692983</v>
      </c>
      <c r="BQ17" s="11">
        <f t="shared" si="47"/>
        <v>13.723238233692983</v>
      </c>
      <c r="BR17" s="11">
        <f t="shared" si="47"/>
        <v>13.723238233692983</v>
      </c>
      <c r="BS17" s="11">
        <f t="shared" si="47"/>
        <v>13.723238233692983</v>
      </c>
      <c r="BT17" s="11">
        <f t="shared" si="47"/>
        <v>13.723238233692983</v>
      </c>
      <c r="BU17" s="11">
        <f t="shared" si="47"/>
        <v>13.723238233692983</v>
      </c>
    </row>
    <row r="18" spans="1:73" x14ac:dyDescent="0.25">
      <c r="A18" s="8" t="s">
        <v>16</v>
      </c>
      <c r="B18" s="11">
        <f>AVERAGE('Кредитование ФЛ'!Z18:BV18)</f>
        <v>14.881234824653108</v>
      </c>
      <c r="C18" s="11">
        <f>$B$18</f>
        <v>14.881234824653108</v>
      </c>
      <c r="D18" s="11">
        <f t="shared" ref="D18:M18" si="48">$B$18</f>
        <v>14.881234824653108</v>
      </c>
      <c r="E18" s="11">
        <f t="shared" si="48"/>
        <v>14.881234824653108</v>
      </c>
      <c r="F18" s="11">
        <f t="shared" si="48"/>
        <v>14.881234824653108</v>
      </c>
      <c r="G18" s="11">
        <f t="shared" si="48"/>
        <v>14.881234824653108</v>
      </c>
      <c r="H18" s="11">
        <f t="shared" si="48"/>
        <v>14.881234824653108</v>
      </c>
      <c r="I18" s="11">
        <f t="shared" si="48"/>
        <v>14.881234824653108</v>
      </c>
      <c r="J18" s="11">
        <f t="shared" si="48"/>
        <v>14.881234824653108</v>
      </c>
      <c r="K18" s="11">
        <f t="shared" si="48"/>
        <v>14.881234824653108</v>
      </c>
      <c r="L18" s="11">
        <f t="shared" si="48"/>
        <v>14.881234824653108</v>
      </c>
      <c r="M18" s="11">
        <f t="shared" si="48"/>
        <v>14.881234824653108</v>
      </c>
      <c r="N18" s="21">
        <f>AVERAGE('Кредитование ФЛ'!AL18:CH18)</f>
        <v>14.637903266404663</v>
      </c>
      <c r="O18" s="11">
        <f t="shared" si="6"/>
        <v>14.637903266404663</v>
      </c>
      <c r="P18" s="11">
        <f t="shared" ref="P18:S18" si="49">O18</f>
        <v>14.637903266404663</v>
      </c>
      <c r="Q18" s="11">
        <f t="shared" si="49"/>
        <v>14.637903266404663</v>
      </c>
      <c r="R18" s="11">
        <f t="shared" si="49"/>
        <v>14.637903266404663</v>
      </c>
      <c r="S18" s="11">
        <f t="shared" si="49"/>
        <v>14.637903266404663</v>
      </c>
      <c r="T18" s="11">
        <f t="shared" ref="T18:BU18" si="50">S18</f>
        <v>14.637903266404663</v>
      </c>
      <c r="U18" s="11">
        <f t="shared" si="50"/>
        <v>14.637903266404663</v>
      </c>
      <c r="V18" s="11">
        <f t="shared" si="50"/>
        <v>14.637903266404663</v>
      </c>
      <c r="W18" s="11">
        <f t="shared" si="50"/>
        <v>14.637903266404663</v>
      </c>
      <c r="X18" s="11">
        <f t="shared" si="50"/>
        <v>14.637903266404663</v>
      </c>
      <c r="Y18" s="11">
        <f t="shared" si="50"/>
        <v>14.637903266404663</v>
      </c>
      <c r="Z18" s="11">
        <f t="shared" si="50"/>
        <v>14.637903266404663</v>
      </c>
      <c r="AA18" s="11">
        <f t="shared" si="50"/>
        <v>14.637903266404663</v>
      </c>
      <c r="AB18" s="11">
        <f t="shared" si="50"/>
        <v>14.637903266404663</v>
      </c>
      <c r="AC18" s="11">
        <f t="shared" si="50"/>
        <v>14.637903266404663</v>
      </c>
      <c r="AD18" s="11">
        <f t="shared" si="50"/>
        <v>14.637903266404663</v>
      </c>
      <c r="AE18" s="11">
        <f t="shared" si="50"/>
        <v>14.637903266404663</v>
      </c>
      <c r="AF18" s="11">
        <f t="shared" si="50"/>
        <v>14.637903266404663</v>
      </c>
      <c r="AG18" s="11">
        <f t="shared" si="50"/>
        <v>14.637903266404663</v>
      </c>
      <c r="AH18" s="11">
        <f t="shared" si="50"/>
        <v>14.637903266404663</v>
      </c>
      <c r="AI18" s="11">
        <f t="shared" si="50"/>
        <v>14.637903266404663</v>
      </c>
      <c r="AJ18" s="11">
        <f t="shared" si="50"/>
        <v>14.637903266404663</v>
      </c>
      <c r="AK18" s="11">
        <f t="shared" si="50"/>
        <v>14.637903266404663</v>
      </c>
      <c r="AL18" s="11">
        <f t="shared" si="50"/>
        <v>14.637903266404663</v>
      </c>
      <c r="AM18" s="11">
        <f t="shared" si="50"/>
        <v>14.637903266404663</v>
      </c>
      <c r="AN18" s="11">
        <f t="shared" si="50"/>
        <v>14.637903266404663</v>
      </c>
      <c r="AO18" s="11">
        <f t="shared" si="50"/>
        <v>14.637903266404663</v>
      </c>
      <c r="AP18" s="11">
        <f t="shared" si="50"/>
        <v>14.637903266404663</v>
      </c>
      <c r="AQ18" s="11">
        <f t="shared" si="50"/>
        <v>14.637903266404663</v>
      </c>
      <c r="AR18" s="11">
        <f t="shared" si="50"/>
        <v>14.637903266404663</v>
      </c>
      <c r="AS18" s="11">
        <f t="shared" si="50"/>
        <v>14.637903266404663</v>
      </c>
      <c r="AT18" s="11">
        <f t="shared" si="50"/>
        <v>14.637903266404663</v>
      </c>
      <c r="AU18" s="11">
        <f t="shared" si="50"/>
        <v>14.637903266404663</v>
      </c>
      <c r="AV18" s="11">
        <f t="shared" si="50"/>
        <v>14.637903266404663</v>
      </c>
      <c r="AW18" s="11">
        <f t="shared" si="50"/>
        <v>14.637903266404663</v>
      </c>
      <c r="AX18" s="11">
        <f t="shared" si="50"/>
        <v>14.637903266404663</v>
      </c>
      <c r="AY18" s="11">
        <f t="shared" si="50"/>
        <v>14.637903266404663</v>
      </c>
      <c r="AZ18" s="11">
        <f t="shared" si="50"/>
        <v>14.637903266404663</v>
      </c>
      <c r="BA18" s="11">
        <f t="shared" si="50"/>
        <v>14.637903266404663</v>
      </c>
      <c r="BB18" s="11">
        <f t="shared" si="50"/>
        <v>14.637903266404663</v>
      </c>
      <c r="BC18" s="11">
        <f t="shared" si="50"/>
        <v>14.637903266404663</v>
      </c>
      <c r="BD18" s="11">
        <f t="shared" si="50"/>
        <v>14.637903266404663</v>
      </c>
      <c r="BE18" s="11">
        <f t="shared" si="50"/>
        <v>14.637903266404663</v>
      </c>
      <c r="BF18" s="11">
        <f t="shared" si="50"/>
        <v>14.637903266404663</v>
      </c>
      <c r="BG18" s="11">
        <f t="shared" si="50"/>
        <v>14.637903266404663</v>
      </c>
      <c r="BH18" s="11">
        <f t="shared" si="50"/>
        <v>14.637903266404663</v>
      </c>
      <c r="BI18" s="11">
        <f t="shared" si="50"/>
        <v>14.637903266404663</v>
      </c>
      <c r="BJ18" s="11">
        <f t="shared" si="50"/>
        <v>14.637903266404663</v>
      </c>
      <c r="BK18" s="11">
        <f t="shared" si="50"/>
        <v>14.637903266404663</v>
      </c>
      <c r="BL18" s="11">
        <f t="shared" si="50"/>
        <v>14.637903266404663</v>
      </c>
      <c r="BM18" s="11">
        <f t="shared" si="50"/>
        <v>14.637903266404663</v>
      </c>
      <c r="BN18" s="11">
        <f t="shared" si="50"/>
        <v>14.637903266404663</v>
      </c>
      <c r="BO18" s="11">
        <f t="shared" si="50"/>
        <v>14.637903266404663</v>
      </c>
      <c r="BP18" s="11">
        <f t="shared" si="50"/>
        <v>14.637903266404663</v>
      </c>
      <c r="BQ18" s="11">
        <f t="shared" si="50"/>
        <v>14.637903266404663</v>
      </c>
      <c r="BR18" s="11">
        <f t="shared" si="50"/>
        <v>14.637903266404663</v>
      </c>
      <c r="BS18" s="11">
        <f t="shared" si="50"/>
        <v>14.637903266404663</v>
      </c>
      <c r="BT18" s="11">
        <f t="shared" si="50"/>
        <v>14.637903266404663</v>
      </c>
      <c r="BU18" s="11">
        <f t="shared" si="50"/>
        <v>14.637903266404663</v>
      </c>
    </row>
    <row r="19" spans="1:73" x14ac:dyDescent="0.25">
      <c r="A19" s="8" t="s">
        <v>17</v>
      </c>
      <c r="B19" s="11">
        <f>AVERAGE('Кредитование ФЛ'!Z19:BV19)</f>
        <v>15.123241339270868</v>
      </c>
      <c r="C19" s="11">
        <f>$B$19</f>
        <v>15.123241339270868</v>
      </c>
      <c r="D19" s="11">
        <f t="shared" ref="D19:M19" si="51">$B$19</f>
        <v>15.123241339270868</v>
      </c>
      <c r="E19" s="11">
        <f t="shared" si="51"/>
        <v>15.123241339270868</v>
      </c>
      <c r="F19" s="11">
        <f t="shared" si="51"/>
        <v>15.123241339270868</v>
      </c>
      <c r="G19" s="11">
        <f t="shared" si="51"/>
        <v>15.123241339270868</v>
      </c>
      <c r="H19" s="11">
        <f t="shared" si="51"/>
        <v>15.123241339270868</v>
      </c>
      <c r="I19" s="11">
        <f t="shared" si="51"/>
        <v>15.123241339270868</v>
      </c>
      <c r="J19" s="11">
        <f t="shared" si="51"/>
        <v>15.123241339270868</v>
      </c>
      <c r="K19" s="11">
        <f t="shared" si="51"/>
        <v>15.123241339270868</v>
      </c>
      <c r="L19" s="11">
        <f t="shared" si="51"/>
        <v>15.123241339270868</v>
      </c>
      <c r="M19" s="11">
        <f t="shared" si="51"/>
        <v>15.123241339270868</v>
      </c>
      <c r="N19" s="21">
        <f>AVERAGE('Кредитование ФЛ'!AL19:CH19)</f>
        <v>16.622924869777091</v>
      </c>
      <c r="O19" s="11">
        <f t="shared" si="6"/>
        <v>16.622924869777091</v>
      </c>
      <c r="P19" s="11">
        <f t="shared" ref="P19:S19" si="52">O19</f>
        <v>16.622924869777091</v>
      </c>
      <c r="Q19" s="11">
        <f t="shared" si="52"/>
        <v>16.622924869777091</v>
      </c>
      <c r="R19" s="11">
        <f t="shared" si="52"/>
        <v>16.622924869777091</v>
      </c>
      <c r="S19" s="11">
        <f t="shared" si="52"/>
        <v>16.622924869777091</v>
      </c>
      <c r="T19" s="11">
        <f t="shared" ref="T19:BU19" si="53">S19</f>
        <v>16.622924869777091</v>
      </c>
      <c r="U19" s="11">
        <f t="shared" si="53"/>
        <v>16.622924869777091</v>
      </c>
      <c r="V19" s="11">
        <f t="shared" si="53"/>
        <v>16.622924869777091</v>
      </c>
      <c r="W19" s="11">
        <f t="shared" si="53"/>
        <v>16.622924869777091</v>
      </c>
      <c r="X19" s="11">
        <f t="shared" si="53"/>
        <v>16.622924869777091</v>
      </c>
      <c r="Y19" s="11">
        <f t="shared" si="53"/>
        <v>16.622924869777091</v>
      </c>
      <c r="Z19" s="11">
        <f t="shared" si="53"/>
        <v>16.622924869777091</v>
      </c>
      <c r="AA19" s="11">
        <f t="shared" si="53"/>
        <v>16.622924869777091</v>
      </c>
      <c r="AB19" s="11">
        <f t="shared" si="53"/>
        <v>16.622924869777091</v>
      </c>
      <c r="AC19" s="11">
        <f t="shared" si="53"/>
        <v>16.622924869777091</v>
      </c>
      <c r="AD19" s="11">
        <f t="shared" si="53"/>
        <v>16.622924869777091</v>
      </c>
      <c r="AE19" s="11">
        <f t="shared" si="53"/>
        <v>16.622924869777091</v>
      </c>
      <c r="AF19" s="11">
        <f t="shared" si="53"/>
        <v>16.622924869777091</v>
      </c>
      <c r="AG19" s="11">
        <f t="shared" si="53"/>
        <v>16.622924869777091</v>
      </c>
      <c r="AH19" s="11">
        <f t="shared" si="53"/>
        <v>16.622924869777091</v>
      </c>
      <c r="AI19" s="11">
        <f t="shared" si="53"/>
        <v>16.622924869777091</v>
      </c>
      <c r="AJ19" s="11">
        <f t="shared" si="53"/>
        <v>16.622924869777091</v>
      </c>
      <c r="AK19" s="11">
        <f t="shared" si="53"/>
        <v>16.622924869777091</v>
      </c>
      <c r="AL19" s="11">
        <f t="shared" si="53"/>
        <v>16.622924869777091</v>
      </c>
      <c r="AM19" s="11">
        <f t="shared" si="53"/>
        <v>16.622924869777091</v>
      </c>
      <c r="AN19" s="11">
        <f t="shared" si="53"/>
        <v>16.622924869777091</v>
      </c>
      <c r="AO19" s="11">
        <f t="shared" si="53"/>
        <v>16.622924869777091</v>
      </c>
      <c r="AP19" s="11">
        <f t="shared" si="53"/>
        <v>16.622924869777091</v>
      </c>
      <c r="AQ19" s="11">
        <f t="shared" si="53"/>
        <v>16.622924869777091</v>
      </c>
      <c r="AR19" s="11">
        <f t="shared" si="53"/>
        <v>16.622924869777091</v>
      </c>
      <c r="AS19" s="11">
        <f t="shared" si="53"/>
        <v>16.622924869777091</v>
      </c>
      <c r="AT19" s="11">
        <f t="shared" si="53"/>
        <v>16.622924869777091</v>
      </c>
      <c r="AU19" s="11">
        <f t="shared" si="53"/>
        <v>16.622924869777091</v>
      </c>
      <c r="AV19" s="11">
        <f t="shared" si="53"/>
        <v>16.622924869777091</v>
      </c>
      <c r="AW19" s="11">
        <f t="shared" si="53"/>
        <v>16.622924869777091</v>
      </c>
      <c r="AX19" s="11">
        <f t="shared" si="53"/>
        <v>16.622924869777091</v>
      </c>
      <c r="AY19" s="11">
        <f t="shared" si="53"/>
        <v>16.622924869777091</v>
      </c>
      <c r="AZ19" s="11">
        <f t="shared" si="53"/>
        <v>16.622924869777091</v>
      </c>
      <c r="BA19" s="11">
        <f t="shared" si="53"/>
        <v>16.622924869777091</v>
      </c>
      <c r="BB19" s="11">
        <f t="shared" si="53"/>
        <v>16.622924869777091</v>
      </c>
      <c r="BC19" s="11">
        <f t="shared" si="53"/>
        <v>16.622924869777091</v>
      </c>
      <c r="BD19" s="11">
        <f t="shared" si="53"/>
        <v>16.622924869777091</v>
      </c>
      <c r="BE19" s="11">
        <f t="shared" si="53"/>
        <v>16.622924869777091</v>
      </c>
      <c r="BF19" s="11">
        <f t="shared" si="53"/>
        <v>16.622924869777091</v>
      </c>
      <c r="BG19" s="11">
        <f t="shared" si="53"/>
        <v>16.622924869777091</v>
      </c>
      <c r="BH19" s="11">
        <f t="shared" si="53"/>
        <v>16.622924869777091</v>
      </c>
      <c r="BI19" s="11">
        <f t="shared" si="53"/>
        <v>16.622924869777091</v>
      </c>
      <c r="BJ19" s="11">
        <f t="shared" si="53"/>
        <v>16.622924869777091</v>
      </c>
      <c r="BK19" s="11">
        <f t="shared" si="53"/>
        <v>16.622924869777091</v>
      </c>
      <c r="BL19" s="11">
        <f t="shared" si="53"/>
        <v>16.622924869777091</v>
      </c>
      <c r="BM19" s="11">
        <f t="shared" si="53"/>
        <v>16.622924869777091</v>
      </c>
      <c r="BN19" s="11">
        <f t="shared" si="53"/>
        <v>16.622924869777091</v>
      </c>
      <c r="BO19" s="11">
        <f t="shared" si="53"/>
        <v>16.622924869777091</v>
      </c>
      <c r="BP19" s="11">
        <f t="shared" si="53"/>
        <v>16.622924869777091</v>
      </c>
      <c r="BQ19" s="11">
        <f t="shared" si="53"/>
        <v>16.622924869777091</v>
      </c>
      <c r="BR19" s="11">
        <f t="shared" si="53"/>
        <v>16.622924869777091</v>
      </c>
      <c r="BS19" s="11">
        <f t="shared" si="53"/>
        <v>16.622924869777091</v>
      </c>
      <c r="BT19" s="11">
        <f t="shared" si="53"/>
        <v>16.622924869777091</v>
      </c>
      <c r="BU19" s="11">
        <f t="shared" si="53"/>
        <v>16.622924869777091</v>
      </c>
    </row>
    <row r="20" spans="1:73" x14ac:dyDescent="0.25">
      <c r="A20" s="8" t="s">
        <v>18</v>
      </c>
      <c r="B20" s="11">
        <f>AVERAGE('Кредитование ФЛ'!Z20:BV20)</f>
        <v>14.764716654014945</v>
      </c>
      <c r="C20" s="11">
        <f>$B$20</f>
        <v>14.764716654014945</v>
      </c>
      <c r="D20" s="11">
        <f t="shared" ref="D20:M20" si="54">$B$20</f>
        <v>14.764716654014945</v>
      </c>
      <c r="E20" s="11">
        <f t="shared" si="54"/>
        <v>14.764716654014945</v>
      </c>
      <c r="F20" s="11">
        <f t="shared" si="54"/>
        <v>14.764716654014945</v>
      </c>
      <c r="G20" s="11">
        <f t="shared" si="54"/>
        <v>14.764716654014945</v>
      </c>
      <c r="H20" s="11">
        <f t="shared" si="54"/>
        <v>14.764716654014945</v>
      </c>
      <c r="I20" s="11">
        <f t="shared" si="54"/>
        <v>14.764716654014945</v>
      </c>
      <c r="J20" s="11">
        <f t="shared" si="54"/>
        <v>14.764716654014945</v>
      </c>
      <c r="K20" s="11">
        <f t="shared" si="54"/>
        <v>14.764716654014945</v>
      </c>
      <c r="L20" s="11">
        <f t="shared" si="54"/>
        <v>14.764716654014945</v>
      </c>
      <c r="M20" s="11">
        <f t="shared" si="54"/>
        <v>14.764716654014945</v>
      </c>
      <c r="N20" s="21">
        <f>AVERAGE('Кредитование ФЛ'!AL20:CH20)</f>
        <v>15.946509794836265</v>
      </c>
      <c r="O20" s="11">
        <f t="shared" si="6"/>
        <v>15.946509794836265</v>
      </c>
      <c r="P20" s="11">
        <f t="shared" ref="P20:S20" si="55">O20</f>
        <v>15.946509794836265</v>
      </c>
      <c r="Q20" s="11">
        <f t="shared" si="55"/>
        <v>15.946509794836265</v>
      </c>
      <c r="R20" s="11">
        <f t="shared" si="55"/>
        <v>15.946509794836265</v>
      </c>
      <c r="S20" s="11">
        <f t="shared" si="55"/>
        <v>15.946509794836265</v>
      </c>
      <c r="T20" s="11">
        <f t="shared" ref="T20:BU20" si="56">S20</f>
        <v>15.946509794836265</v>
      </c>
      <c r="U20" s="11">
        <f t="shared" si="56"/>
        <v>15.946509794836265</v>
      </c>
      <c r="V20" s="11">
        <f t="shared" si="56"/>
        <v>15.946509794836265</v>
      </c>
      <c r="W20" s="11">
        <f t="shared" si="56"/>
        <v>15.946509794836265</v>
      </c>
      <c r="X20" s="11">
        <f t="shared" si="56"/>
        <v>15.946509794836265</v>
      </c>
      <c r="Y20" s="11">
        <f t="shared" si="56"/>
        <v>15.946509794836265</v>
      </c>
      <c r="Z20" s="11">
        <f t="shared" si="56"/>
        <v>15.946509794836265</v>
      </c>
      <c r="AA20" s="11">
        <f t="shared" si="56"/>
        <v>15.946509794836265</v>
      </c>
      <c r="AB20" s="11">
        <f t="shared" si="56"/>
        <v>15.946509794836265</v>
      </c>
      <c r="AC20" s="11">
        <f t="shared" si="56"/>
        <v>15.946509794836265</v>
      </c>
      <c r="AD20" s="11">
        <f t="shared" si="56"/>
        <v>15.946509794836265</v>
      </c>
      <c r="AE20" s="11">
        <f t="shared" si="56"/>
        <v>15.946509794836265</v>
      </c>
      <c r="AF20" s="11">
        <f t="shared" si="56"/>
        <v>15.946509794836265</v>
      </c>
      <c r="AG20" s="11">
        <f t="shared" si="56"/>
        <v>15.946509794836265</v>
      </c>
      <c r="AH20" s="11">
        <f t="shared" si="56"/>
        <v>15.946509794836265</v>
      </c>
      <c r="AI20" s="11">
        <f t="shared" si="56"/>
        <v>15.946509794836265</v>
      </c>
      <c r="AJ20" s="11">
        <f t="shared" si="56"/>
        <v>15.946509794836265</v>
      </c>
      <c r="AK20" s="11">
        <f t="shared" si="56"/>
        <v>15.946509794836265</v>
      </c>
      <c r="AL20" s="11">
        <f t="shared" si="56"/>
        <v>15.946509794836265</v>
      </c>
      <c r="AM20" s="11">
        <f t="shared" si="56"/>
        <v>15.946509794836265</v>
      </c>
      <c r="AN20" s="11">
        <f t="shared" si="56"/>
        <v>15.946509794836265</v>
      </c>
      <c r="AO20" s="11">
        <f t="shared" si="56"/>
        <v>15.946509794836265</v>
      </c>
      <c r="AP20" s="11">
        <f t="shared" si="56"/>
        <v>15.946509794836265</v>
      </c>
      <c r="AQ20" s="11">
        <f t="shared" si="56"/>
        <v>15.946509794836265</v>
      </c>
      <c r="AR20" s="11">
        <f t="shared" si="56"/>
        <v>15.946509794836265</v>
      </c>
      <c r="AS20" s="11">
        <f t="shared" si="56"/>
        <v>15.946509794836265</v>
      </c>
      <c r="AT20" s="11">
        <f t="shared" si="56"/>
        <v>15.946509794836265</v>
      </c>
      <c r="AU20" s="11">
        <f t="shared" si="56"/>
        <v>15.946509794836265</v>
      </c>
      <c r="AV20" s="11">
        <f t="shared" si="56"/>
        <v>15.946509794836265</v>
      </c>
      <c r="AW20" s="11">
        <f t="shared" si="56"/>
        <v>15.946509794836265</v>
      </c>
      <c r="AX20" s="11">
        <f t="shared" si="56"/>
        <v>15.946509794836265</v>
      </c>
      <c r="AY20" s="11">
        <f t="shared" si="56"/>
        <v>15.946509794836265</v>
      </c>
      <c r="AZ20" s="11">
        <f t="shared" si="56"/>
        <v>15.946509794836265</v>
      </c>
      <c r="BA20" s="11">
        <f t="shared" si="56"/>
        <v>15.946509794836265</v>
      </c>
      <c r="BB20" s="11">
        <f t="shared" si="56"/>
        <v>15.946509794836265</v>
      </c>
      <c r="BC20" s="11">
        <f t="shared" si="56"/>
        <v>15.946509794836265</v>
      </c>
      <c r="BD20" s="11">
        <f t="shared" si="56"/>
        <v>15.946509794836265</v>
      </c>
      <c r="BE20" s="11">
        <f t="shared" si="56"/>
        <v>15.946509794836265</v>
      </c>
      <c r="BF20" s="11">
        <f t="shared" si="56"/>
        <v>15.946509794836265</v>
      </c>
      <c r="BG20" s="11">
        <f t="shared" si="56"/>
        <v>15.946509794836265</v>
      </c>
      <c r="BH20" s="11">
        <f t="shared" si="56"/>
        <v>15.946509794836265</v>
      </c>
      <c r="BI20" s="11">
        <f t="shared" si="56"/>
        <v>15.946509794836265</v>
      </c>
      <c r="BJ20" s="11">
        <f t="shared" si="56"/>
        <v>15.946509794836265</v>
      </c>
      <c r="BK20" s="11">
        <f t="shared" si="56"/>
        <v>15.946509794836265</v>
      </c>
      <c r="BL20" s="11">
        <f t="shared" si="56"/>
        <v>15.946509794836265</v>
      </c>
      <c r="BM20" s="11">
        <f t="shared" si="56"/>
        <v>15.946509794836265</v>
      </c>
      <c r="BN20" s="11">
        <f t="shared" si="56"/>
        <v>15.946509794836265</v>
      </c>
      <c r="BO20" s="11">
        <f t="shared" si="56"/>
        <v>15.946509794836265</v>
      </c>
      <c r="BP20" s="11">
        <f t="shared" si="56"/>
        <v>15.946509794836265</v>
      </c>
      <c r="BQ20" s="11">
        <f t="shared" si="56"/>
        <v>15.946509794836265</v>
      </c>
      <c r="BR20" s="11">
        <f t="shared" si="56"/>
        <v>15.946509794836265</v>
      </c>
      <c r="BS20" s="11">
        <f t="shared" si="56"/>
        <v>15.946509794836265</v>
      </c>
      <c r="BT20" s="11">
        <f t="shared" si="56"/>
        <v>15.946509794836265</v>
      </c>
      <c r="BU20" s="11">
        <f t="shared" si="56"/>
        <v>15.946509794836265</v>
      </c>
    </row>
    <row r="21" spans="1:73" x14ac:dyDescent="0.25">
      <c r="A21" s="8" t="s">
        <v>19</v>
      </c>
      <c r="B21" s="11">
        <f>AVERAGE('Кредитование ФЛ'!Z21:BV21)</f>
        <v>18.663193125190809</v>
      </c>
      <c r="C21" s="11">
        <f>$B$21</f>
        <v>18.663193125190809</v>
      </c>
      <c r="D21" s="11">
        <f t="shared" ref="D21:M21" si="57">$B$21</f>
        <v>18.663193125190809</v>
      </c>
      <c r="E21" s="11">
        <f t="shared" si="57"/>
        <v>18.663193125190809</v>
      </c>
      <c r="F21" s="11">
        <f t="shared" si="57"/>
        <v>18.663193125190809</v>
      </c>
      <c r="G21" s="11">
        <f t="shared" si="57"/>
        <v>18.663193125190809</v>
      </c>
      <c r="H21" s="11">
        <f t="shared" si="57"/>
        <v>18.663193125190809</v>
      </c>
      <c r="I21" s="11">
        <f t="shared" si="57"/>
        <v>18.663193125190809</v>
      </c>
      <c r="J21" s="11">
        <f t="shared" si="57"/>
        <v>18.663193125190809</v>
      </c>
      <c r="K21" s="11">
        <f t="shared" si="57"/>
        <v>18.663193125190809</v>
      </c>
      <c r="L21" s="11">
        <f t="shared" si="57"/>
        <v>18.663193125190809</v>
      </c>
      <c r="M21" s="11">
        <f t="shared" si="57"/>
        <v>18.663193125190809</v>
      </c>
      <c r="N21" s="21">
        <f>AVERAGE('Кредитование ФЛ'!AL21:CH21)</f>
        <v>17.875084189551426</v>
      </c>
      <c r="O21" s="11">
        <f t="shared" si="6"/>
        <v>17.875084189551426</v>
      </c>
      <c r="P21" s="11">
        <f t="shared" ref="P21:S21" si="58">O21</f>
        <v>17.875084189551426</v>
      </c>
      <c r="Q21" s="11">
        <f t="shared" si="58"/>
        <v>17.875084189551426</v>
      </c>
      <c r="R21" s="11">
        <f t="shared" si="58"/>
        <v>17.875084189551426</v>
      </c>
      <c r="S21" s="11">
        <f t="shared" si="58"/>
        <v>17.875084189551426</v>
      </c>
      <c r="T21" s="11">
        <f t="shared" ref="T21:BU21" si="59">S21</f>
        <v>17.875084189551426</v>
      </c>
      <c r="U21" s="11">
        <f t="shared" si="59"/>
        <v>17.875084189551426</v>
      </c>
      <c r="V21" s="11">
        <f t="shared" si="59"/>
        <v>17.875084189551426</v>
      </c>
      <c r="W21" s="11">
        <f t="shared" si="59"/>
        <v>17.875084189551426</v>
      </c>
      <c r="X21" s="11">
        <f t="shared" si="59"/>
        <v>17.875084189551426</v>
      </c>
      <c r="Y21" s="11">
        <f t="shared" si="59"/>
        <v>17.875084189551426</v>
      </c>
      <c r="Z21" s="11">
        <f t="shared" si="59"/>
        <v>17.875084189551426</v>
      </c>
      <c r="AA21" s="11">
        <f t="shared" si="59"/>
        <v>17.875084189551426</v>
      </c>
      <c r="AB21" s="11">
        <f t="shared" si="59"/>
        <v>17.875084189551426</v>
      </c>
      <c r="AC21" s="11">
        <f t="shared" si="59"/>
        <v>17.875084189551426</v>
      </c>
      <c r="AD21" s="11">
        <f t="shared" si="59"/>
        <v>17.875084189551426</v>
      </c>
      <c r="AE21" s="11">
        <f t="shared" si="59"/>
        <v>17.875084189551426</v>
      </c>
      <c r="AF21" s="11">
        <f t="shared" si="59"/>
        <v>17.875084189551426</v>
      </c>
      <c r="AG21" s="11">
        <f t="shared" si="59"/>
        <v>17.875084189551426</v>
      </c>
      <c r="AH21" s="11">
        <f t="shared" si="59"/>
        <v>17.875084189551426</v>
      </c>
      <c r="AI21" s="11">
        <f t="shared" si="59"/>
        <v>17.875084189551426</v>
      </c>
      <c r="AJ21" s="11">
        <f t="shared" si="59"/>
        <v>17.875084189551426</v>
      </c>
      <c r="AK21" s="11">
        <f t="shared" si="59"/>
        <v>17.875084189551426</v>
      </c>
      <c r="AL21" s="11">
        <f t="shared" si="59"/>
        <v>17.875084189551426</v>
      </c>
      <c r="AM21" s="11">
        <f t="shared" si="59"/>
        <v>17.875084189551426</v>
      </c>
      <c r="AN21" s="11">
        <f t="shared" si="59"/>
        <v>17.875084189551426</v>
      </c>
      <c r="AO21" s="11">
        <f t="shared" si="59"/>
        <v>17.875084189551426</v>
      </c>
      <c r="AP21" s="11">
        <f t="shared" si="59"/>
        <v>17.875084189551426</v>
      </c>
      <c r="AQ21" s="11">
        <f t="shared" si="59"/>
        <v>17.875084189551426</v>
      </c>
      <c r="AR21" s="11">
        <f t="shared" si="59"/>
        <v>17.875084189551426</v>
      </c>
      <c r="AS21" s="11">
        <f t="shared" si="59"/>
        <v>17.875084189551426</v>
      </c>
      <c r="AT21" s="11">
        <f t="shared" si="59"/>
        <v>17.875084189551426</v>
      </c>
      <c r="AU21" s="11">
        <f t="shared" si="59"/>
        <v>17.875084189551426</v>
      </c>
      <c r="AV21" s="11">
        <f t="shared" si="59"/>
        <v>17.875084189551426</v>
      </c>
      <c r="AW21" s="11">
        <f t="shared" si="59"/>
        <v>17.875084189551426</v>
      </c>
      <c r="AX21" s="11">
        <f t="shared" si="59"/>
        <v>17.875084189551426</v>
      </c>
      <c r="AY21" s="11">
        <f t="shared" si="59"/>
        <v>17.875084189551426</v>
      </c>
      <c r="AZ21" s="11">
        <f t="shared" si="59"/>
        <v>17.875084189551426</v>
      </c>
      <c r="BA21" s="11">
        <f t="shared" si="59"/>
        <v>17.875084189551426</v>
      </c>
      <c r="BB21" s="11">
        <f t="shared" si="59"/>
        <v>17.875084189551426</v>
      </c>
      <c r="BC21" s="11">
        <f t="shared" si="59"/>
        <v>17.875084189551426</v>
      </c>
      <c r="BD21" s="11">
        <f t="shared" si="59"/>
        <v>17.875084189551426</v>
      </c>
      <c r="BE21" s="11">
        <f t="shared" si="59"/>
        <v>17.875084189551426</v>
      </c>
      <c r="BF21" s="11">
        <f t="shared" si="59"/>
        <v>17.875084189551426</v>
      </c>
      <c r="BG21" s="11">
        <f t="shared" si="59"/>
        <v>17.875084189551426</v>
      </c>
      <c r="BH21" s="11">
        <f t="shared" si="59"/>
        <v>17.875084189551426</v>
      </c>
      <c r="BI21" s="11">
        <f t="shared" si="59"/>
        <v>17.875084189551426</v>
      </c>
      <c r="BJ21" s="11">
        <f t="shared" si="59"/>
        <v>17.875084189551426</v>
      </c>
      <c r="BK21" s="11">
        <f t="shared" si="59"/>
        <v>17.875084189551426</v>
      </c>
      <c r="BL21" s="11">
        <f t="shared" si="59"/>
        <v>17.875084189551426</v>
      </c>
      <c r="BM21" s="11">
        <f t="shared" si="59"/>
        <v>17.875084189551426</v>
      </c>
      <c r="BN21" s="11">
        <f t="shared" si="59"/>
        <v>17.875084189551426</v>
      </c>
      <c r="BO21" s="11">
        <f t="shared" si="59"/>
        <v>17.875084189551426</v>
      </c>
      <c r="BP21" s="11">
        <f t="shared" si="59"/>
        <v>17.875084189551426</v>
      </c>
      <c r="BQ21" s="11">
        <f t="shared" si="59"/>
        <v>17.875084189551426</v>
      </c>
      <c r="BR21" s="11">
        <f t="shared" si="59"/>
        <v>17.875084189551426</v>
      </c>
      <c r="BS21" s="11">
        <f t="shared" si="59"/>
        <v>17.875084189551426</v>
      </c>
      <c r="BT21" s="11">
        <f t="shared" si="59"/>
        <v>17.875084189551426</v>
      </c>
      <c r="BU21" s="11">
        <f t="shared" si="59"/>
        <v>17.875084189551426</v>
      </c>
    </row>
    <row r="22" spans="1:73" x14ac:dyDescent="0.25">
      <c r="A22" s="8" t="s">
        <v>21</v>
      </c>
      <c r="B22" s="11">
        <f>AVERAGE('Кредитование ФЛ'!Z22:BV22)</f>
        <v>13.062532037788054</v>
      </c>
      <c r="C22" s="11">
        <f>$B$22</f>
        <v>13.062532037788054</v>
      </c>
      <c r="D22" s="11">
        <f t="shared" ref="D22:M22" si="60">$B$22</f>
        <v>13.062532037788054</v>
      </c>
      <c r="E22" s="11">
        <f t="shared" si="60"/>
        <v>13.062532037788054</v>
      </c>
      <c r="F22" s="11">
        <f t="shared" si="60"/>
        <v>13.062532037788054</v>
      </c>
      <c r="G22" s="11">
        <f t="shared" si="60"/>
        <v>13.062532037788054</v>
      </c>
      <c r="H22" s="11">
        <f t="shared" si="60"/>
        <v>13.062532037788054</v>
      </c>
      <c r="I22" s="11">
        <f t="shared" si="60"/>
        <v>13.062532037788054</v>
      </c>
      <c r="J22" s="11">
        <f t="shared" si="60"/>
        <v>13.062532037788054</v>
      </c>
      <c r="K22" s="11">
        <f t="shared" si="60"/>
        <v>13.062532037788054</v>
      </c>
      <c r="L22" s="11">
        <f t="shared" si="60"/>
        <v>13.062532037788054</v>
      </c>
      <c r="M22" s="11">
        <f t="shared" si="60"/>
        <v>13.062532037788054</v>
      </c>
      <c r="N22" s="21">
        <f>AVERAGE('Кредитование ФЛ'!AL22:CH22)</f>
        <v>12.382635363709584</v>
      </c>
      <c r="O22" s="11">
        <f t="shared" si="6"/>
        <v>12.382635363709584</v>
      </c>
      <c r="P22" s="11">
        <f t="shared" ref="P22:S22" si="61">O22</f>
        <v>12.382635363709584</v>
      </c>
      <c r="Q22" s="11">
        <f t="shared" si="61"/>
        <v>12.382635363709584</v>
      </c>
      <c r="R22" s="11">
        <f t="shared" si="61"/>
        <v>12.382635363709584</v>
      </c>
      <c r="S22" s="11">
        <f t="shared" si="61"/>
        <v>12.382635363709584</v>
      </c>
      <c r="T22" s="11">
        <f t="shared" ref="T22:BU22" si="62">S22</f>
        <v>12.382635363709584</v>
      </c>
      <c r="U22" s="11">
        <f t="shared" si="62"/>
        <v>12.382635363709584</v>
      </c>
      <c r="V22" s="11">
        <f t="shared" si="62"/>
        <v>12.382635363709584</v>
      </c>
      <c r="W22" s="11">
        <f t="shared" si="62"/>
        <v>12.382635363709584</v>
      </c>
      <c r="X22" s="11">
        <f t="shared" si="62"/>
        <v>12.382635363709584</v>
      </c>
      <c r="Y22" s="11">
        <f t="shared" si="62"/>
        <v>12.382635363709584</v>
      </c>
      <c r="Z22" s="11">
        <f t="shared" si="62"/>
        <v>12.382635363709584</v>
      </c>
      <c r="AA22" s="11">
        <f t="shared" si="62"/>
        <v>12.382635363709584</v>
      </c>
      <c r="AB22" s="11">
        <f t="shared" si="62"/>
        <v>12.382635363709584</v>
      </c>
      <c r="AC22" s="11">
        <f t="shared" si="62"/>
        <v>12.382635363709584</v>
      </c>
      <c r="AD22" s="11">
        <f t="shared" si="62"/>
        <v>12.382635363709584</v>
      </c>
      <c r="AE22" s="11">
        <f t="shared" si="62"/>
        <v>12.382635363709584</v>
      </c>
      <c r="AF22" s="11">
        <f t="shared" si="62"/>
        <v>12.382635363709584</v>
      </c>
      <c r="AG22" s="11">
        <f t="shared" si="62"/>
        <v>12.382635363709584</v>
      </c>
      <c r="AH22" s="11">
        <f t="shared" si="62"/>
        <v>12.382635363709584</v>
      </c>
      <c r="AI22" s="11">
        <f t="shared" si="62"/>
        <v>12.382635363709584</v>
      </c>
      <c r="AJ22" s="11">
        <f t="shared" si="62"/>
        <v>12.382635363709584</v>
      </c>
      <c r="AK22" s="11">
        <f t="shared" si="62"/>
        <v>12.382635363709584</v>
      </c>
      <c r="AL22" s="11">
        <f t="shared" si="62"/>
        <v>12.382635363709584</v>
      </c>
      <c r="AM22" s="11">
        <f t="shared" si="62"/>
        <v>12.382635363709584</v>
      </c>
      <c r="AN22" s="11">
        <f t="shared" si="62"/>
        <v>12.382635363709584</v>
      </c>
      <c r="AO22" s="11">
        <f t="shared" si="62"/>
        <v>12.382635363709584</v>
      </c>
      <c r="AP22" s="11">
        <f t="shared" si="62"/>
        <v>12.382635363709584</v>
      </c>
      <c r="AQ22" s="11">
        <f t="shared" si="62"/>
        <v>12.382635363709584</v>
      </c>
      <c r="AR22" s="11">
        <f t="shared" si="62"/>
        <v>12.382635363709584</v>
      </c>
      <c r="AS22" s="11">
        <f t="shared" si="62"/>
        <v>12.382635363709584</v>
      </c>
      <c r="AT22" s="11">
        <f t="shared" si="62"/>
        <v>12.382635363709584</v>
      </c>
      <c r="AU22" s="11">
        <f t="shared" si="62"/>
        <v>12.382635363709584</v>
      </c>
      <c r="AV22" s="11">
        <f t="shared" si="62"/>
        <v>12.382635363709584</v>
      </c>
      <c r="AW22" s="11">
        <f t="shared" si="62"/>
        <v>12.382635363709584</v>
      </c>
      <c r="AX22" s="11">
        <f t="shared" si="62"/>
        <v>12.382635363709584</v>
      </c>
      <c r="AY22" s="11">
        <f t="shared" si="62"/>
        <v>12.382635363709584</v>
      </c>
      <c r="AZ22" s="11">
        <f t="shared" si="62"/>
        <v>12.382635363709584</v>
      </c>
      <c r="BA22" s="11">
        <f t="shared" si="62"/>
        <v>12.382635363709584</v>
      </c>
      <c r="BB22" s="11">
        <f t="shared" si="62"/>
        <v>12.382635363709584</v>
      </c>
      <c r="BC22" s="11">
        <f t="shared" si="62"/>
        <v>12.382635363709584</v>
      </c>
      <c r="BD22" s="11">
        <f t="shared" si="62"/>
        <v>12.382635363709584</v>
      </c>
      <c r="BE22" s="11">
        <f t="shared" si="62"/>
        <v>12.382635363709584</v>
      </c>
      <c r="BF22" s="11">
        <f t="shared" si="62"/>
        <v>12.382635363709584</v>
      </c>
      <c r="BG22" s="11">
        <f t="shared" si="62"/>
        <v>12.382635363709584</v>
      </c>
      <c r="BH22" s="11">
        <f t="shared" si="62"/>
        <v>12.382635363709584</v>
      </c>
      <c r="BI22" s="11">
        <f t="shared" si="62"/>
        <v>12.382635363709584</v>
      </c>
      <c r="BJ22" s="11">
        <f t="shared" si="62"/>
        <v>12.382635363709584</v>
      </c>
      <c r="BK22" s="11">
        <f t="shared" si="62"/>
        <v>12.382635363709584</v>
      </c>
      <c r="BL22" s="11">
        <f t="shared" si="62"/>
        <v>12.382635363709584</v>
      </c>
      <c r="BM22" s="11">
        <f t="shared" si="62"/>
        <v>12.382635363709584</v>
      </c>
      <c r="BN22" s="11">
        <f t="shared" si="62"/>
        <v>12.382635363709584</v>
      </c>
      <c r="BO22" s="11">
        <f t="shared" si="62"/>
        <v>12.382635363709584</v>
      </c>
      <c r="BP22" s="11">
        <f t="shared" si="62"/>
        <v>12.382635363709584</v>
      </c>
      <c r="BQ22" s="11">
        <f t="shared" si="62"/>
        <v>12.382635363709584</v>
      </c>
      <c r="BR22" s="11">
        <f t="shared" si="62"/>
        <v>12.382635363709584</v>
      </c>
      <c r="BS22" s="11">
        <f t="shared" si="62"/>
        <v>12.382635363709584</v>
      </c>
      <c r="BT22" s="11">
        <f t="shared" si="62"/>
        <v>12.382635363709584</v>
      </c>
      <c r="BU22" s="11">
        <f t="shared" si="62"/>
        <v>12.382635363709584</v>
      </c>
    </row>
    <row r="23" spans="1:73" x14ac:dyDescent="0.25">
      <c r="A23" s="8" t="s">
        <v>22</v>
      </c>
      <c r="B23" s="11">
        <f>AVERAGE('Кредитование ФЛ'!Z23:BV23)</f>
        <v>10.684349455917422</v>
      </c>
      <c r="C23" s="11">
        <f>$B$23</f>
        <v>10.684349455917422</v>
      </c>
      <c r="D23" s="11">
        <f t="shared" ref="D23:M23" si="63">$B$23</f>
        <v>10.684349455917422</v>
      </c>
      <c r="E23" s="11">
        <f t="shared" si="63"/>
        <v>10.684349455917422</v>
      </c>
      <c r="F23" s="11">
        <f t="shared" si="63"/>
        <v>10.684349455917422</v>
      </c>
      <c r="G23" s="11">
        <f t="shared" si="63"/>
        <v>10.684349455917422</v>
      </c>
      <c r="H23" s="11">
        <f t="shared" si="63"/>
        <v>10.684349455917422</v>
      </c>
      <c r="I23" s="11">
        <f t="shared" si="63"/>
        <v>10.684349455917422</v>
      </c>
      <c r="J23" s="11">
        <f t="shared" si="63"/>
        <v>10.684349455917422</v>
      </c>
      <c r="K23" s="11">
        <f t="shared" si="63"/>
        <v>10.684349455917422</v>
      </c>
      <c r="L23" s="11">
        <f t="shared" si="63"/>
        <v>10.684349455917422</v>
      </c>
      <c r="M23" s="11">
        <f t="shared" si="63"/>
        <v>10.684349455917422</v>
      </c>
      <c r="N23" s="21">
        <f>AVERAGE('Кредитование ФЛ'!AL23:CH23)</f>
        <v>9.4733971282257432</v>
      </c>
      <c r="O23" s="11">
        <f t="shared" si="6"/>
        <v>9.4733971282257432</v>
      </c>
      <c r="P23" s="11">
        <f t="shared" ref="P23:S23" si="64">O23</f>
        <v>9.4733971282257432</v>
      </c>
      <c r="Q23" s="11">
        <f t="shared" si="64"/>
        <v>9.4733971282257432</v>
      </c>
      <c r="R23" s="11">
        <f t="shared" si="64"/>
        <v>9.4733971282257432</v>
      </c>
      <c r="S23" s="11">
        <f t="shared" si="64"/>
        <v>9.4733971282257432</v>
      </c>
      <c r="T23" s="11">
        <f t="shared" ref="T23:BU23" si="65">S23</f>
        <v>9.4733971282257432</v>
      </c>
      <c r="U23" s="11">
        <f t="shared" si="65"/>
        <v>9.4733971282257432</v>
      </c>
      <c r="V23" s="11">
        <f t="shared" si="65"/>
        <v>9.4733971282257432</v>
      </c>
      <c r="W23" s="11">
        <f t="shared" si="65"/>
        <v>9.4733971282257432</v>
      </c>
      <c r="X23" s="11">
        <f t="shared" si="65"/>
        <v>9.4733971282257432</v>
      </c>
      <c r="Y23" s="11">
        <f t="shared" si="65"/>
        <v>9.4733971282257432</v>
      </c>
      <c r="Z23" s="11">
        <f t="shared" si="65"/>
        <v>9.4733971282257432</v>
      </c>
      <c r="AA23" s="11">
        <f t="shared" si="65"/>
        <v>9.4733971282257432</v>
      </c>
      <c r="AB23" s="11">
        <f t="shared" si="65"/>
        <v>9.4733971282257432</v>
      </c>
      <c r="AC23" s="11">
        <f t="shared" si="65"/>
        <v>9.4733971282257432</v>
      </c>
      <c r="AD23" s="11">
        <f t="shared" si="65"/>
        <v>9.4733971282257432</v>
      </c>
      <c r="AE23" s="11">
        <f t="shared" si="65"/>
        <v>9.4733971282257432</v>
      </c>
      <c r="AF23" s="11">
        <f t="shared" si="65"/>
        <v>9.4733971282257432</v>
      </c>
      <c r="AG23" s="11">
        <f t="shared" si="65"/>
        <v>9.4733971282257432</v>
      </c>
      <c r="AH23" s="11">
        <f t="shared" si="65"/>
        <v>9.4733971282257432</v>
      </c>
      <c r="AI23" s="11">
        <f t="shared" si="65"/>
        <v>9.4733971282257432</v>
      </c>
      <c r="AJ23" s="11">
        <f t="shared" si="65"/>
        <v>9.4733971282257432</v>
      </c>
      <c r="AK23" s="11">
        <f t="shared" si="65"/>
        <v>9.4733971282257432</v>
      </c>
      <c r="AL23" s="11">
        <f t="shared" si="65"/>
        <v>9.4733971282257432</v>
      </c>
      <c r="AM23" s="11">
        <f t="shared" si="65"/>
        <v>9.4733971282257432</v>
      </c>
      <c r="AN23" s="11">
        <f t="shared" si="65"/>
        <v>9.4733971282257432</v>
      </c>
      <c r="AO23" s="11">
        <f t="shared" si="65"/>
        <v>9.4733971282257432</v>
      </c>
      <c r="AP23" s="11">
        <f t="shared" si="65"/>
        <v>9.4733971282257432</v>
      </c>
      <c r="AQ23" s="11">
        <f t="shared" si="65"/>
        <v>9.4733971282257432</v>
      </c>
      <c r="AR23" s="11">
        <f t="shared" si="65"/>
        <v>9.4733971282257432</v>
      </c>
      <c r="AS23" s="11">
        <f t="shared" si="65"/>
        <v>9.4733971282257432</v>
      </c>
      <c r="AT23" s="11">
        <f t="shared" si="65"/>
        <v>9.4733971282257432</v>
      </c>
      <c r="AU23" s="11">
        <f t="shared" si="65"/>
        <v>9.4733971282257432</v>
      </c>
      <c r="AV23" s="11">
        <f t="shared" si="65"/>
        <v>9.4733971282257432</v>
      </c>
      <c r="AW23" s="11">
        <f t="shared" si="65"/>
        <v>9.4733971282257432</v>
      </c>
      <c r="AX23" s="11">
        <f t="shared" si="65"/>
        <v>9.4733971282257432</v>
      </c>
      <c r="AY23" s="11">
        <f t="shared" si="65"/>
        <v>9.4733971282257432</v>
      </c>
      <c r="AZ23" s="11">
        <f t="shared" si="65"/>
        <v>9.4733971282257432</v>
      </c>
      <c r="BA23" s="11">
        <f t="shared" si="65"/>
        <v>9.4733971282257432</v>
      </c>
      <c r="BB23" s="11">
        <f t="shared" si="65"/>
        <v>9.4733971282257432</v>
      </c>
      <c r="BC23" s="11">
        <f t="shared" si="65"/>
        <v>9.4733971282257432</v>
      </c>
      <c r="BD23" s="11">
        <f t="shared" si="65"/>
        <v>9.4733971282257432</v>
      </c>
      <c r="BE23" s="11">
        <f t="shared" si="65"/>
        <v>9.4733971282257432</v>
      </c>
      <c r="BF23" s="11">
        <f t="shared" si="65"/>
        <v>9.4733971282257432</v>
      </c>
      <c r="BG23" s="11">
        <f t="shared" si="65"/>
        <v>9.4733971282257432</v>
      </c>
      <c r="BH23" s="11">
        <f t="shared" si="65"/>
        <v>9.4733971282257432</v>
      </c>
      <c r="BI23" s="11">
        <f t="shared" si="65"/>
        <v>9.4733971282257432</v>
      </c>
      <c r="BJ23" s="11">
        <f t="shared" si="65"/>
        <v>9.4733971282257432</v>
      </c>
      <c r="BK23" s="11">
        <f t="shared" si="65"/>
        <v>9.4733971282257432</v>
      </c>
      <c r="BL23" s="11">
        <f t="shared" si="65"/>
        <v>9.4733971282257432</v>
      </c>
      <c r="BM23" s="11">
        <f t="shared" si="65"/>
        <v>9.4733971282257432</v>
      </c>
      <c r="BN23" s="11">
        <f t="shared" si="65"/>
        <v>9.4733971282257432</v>
      </c>
      <c r="BO23" s="11">
        <f t="shared" si="65"/>
        <v>9.4733971282257432</v>
      </c>
      <c r="BP23" s="11">
        <f t="shared" si="65"/>
        <v>9.4733971282257432</v>
      </c>
      <c r="BQ23" s="11">
        <f t="shared" si="65"/>
        <v>9.4733971282257432</v>
      </c>
      <c r="BR23" s="11">
        <f t="shared" si="65"/>
        <v>9.4733971282257432</v>
      </c>
      <c r="BS23" s="11">
        <f t="shared" si="65"/>
        <v>9.4733971282257432</v>
      </c>
      <c r="BT23" s="11">
        <f t="shared" si="65"/>
        <v>9.4733971282257432</v>
      </c>
      <c r="BU23" s="11">
        <f t="shared" si="65"/>
        <v>9.4733971282257432</v>
      </c>
    </row>
    <row r="24" spans="1:73" x14ac:dyDescent="0.25">
      <c r="A24" s="8" t="s">
        <v>23</v>
      </c>
      <c r="B24" s="11">
        <f>AVERAGE('Кредитование ФЛ'!Z24:BV24)</f>
        <v>13.364645666741518</v>
      </c>
      <c r="C24" s="11">
        <f>$B$24</f>
        <v>13.364645666741518</v>
      </c>
      <c r="D24" s="11">
        <f t="shared" ref="D24:M24" si="66">$B$24</f>
        <v>13.364645666741518</v>
      </c>
      <c r="E24" s="11">
        <f t="shared" si="66"/>
        <v>13.364645666741518</v>
      </c>
      <c r="F24" s="11">
        <f t="shared" si="66"/>
        <v>13.364645666741518</v>
      </c>
      <c r="G24" s="11">
        <f t="shared" si="66"/>
        <v>13.364645666741518</v>
      </c>
      <c r="H24" s="11">
        <f t="shared" si="66"/>
        <v>13.364645666741518</v>
      </c>
      <c r="I24" s="11">
        <f t="shared" si="66"/>
        <v>13.364645666741518</v>
      </c>
      <c r="J24" s="11">
        <f t="shared" si="66"/>
        <v>13.364645666741518</v>
      </c>
      <c r="K24" s="11">
        <f t="shared" si="66"/>
        <v>13.364645666741518</v>
      </c>
      <c r="L24" s="11">
        <f t="shared" si="66"/>
        <v>13.364645666741518</v>
      </c>
      <c r="M24" s="11">
        <f t="shared" si="66"/>
        <v>13.364645666741518</v>
      </c>
      <c r="N24" s="21">
        <f>AVERAGE('Кредитование ФЛ'!AL24:CH24)</f>
        <v>13.292404631785605</v>
      </c>
      <c r="O24" s="11">
        <f t="shared" si="6"/>
        <v>13.292404631785605</v>
      </c>
      <c r="P24" s="11">
        <f t="shared" ref="P24:S24" si="67">O24</f>
        <v>13.292404631785605</v>
      </c>
      <c r="Q24" s="11">
        <f t="shared" si="67"/>
        <v>13.292404631785605</v>
      </c>
      <c r="R24" s="11">
        <f t="shared" si="67"/>
        <v>13.292404631785605</v>
      </c>
      <c r="S24" s="11">
        <f t="shared" si="67"/>
        <v>13.292404631785605</v>
      </c>
      <c r="T24" s="11">
        <f t="shared" ref="T24:BU24" si="68">S24</f>
        <v>13.292404631785605</v>
      </c>
      <c r="U24" s="11">
        <f t="shared" si="68"/>
        <v>13.292404631785605</v>
      </c>
      <c r="V24" s="11">
        <f t="shared" si="68"/>
        <v>13.292404631785605</v>
      </c>
      <c r="W24" s="11">
        <f t="shared" si="68"/>
        <v>13.292404631785605</v>
      </c>
      <c r="X24" s="11">
        <f t="shared" si="68"/>
        <v>13.292404631785605</v>
      </c>
      <c r="Y24" s="11">
        <f t="shared" si="68"/>
        <v>13.292404631785605</v>
      </c>
      <c r="Z24" s="11">
        <f t="shared" si="68"/>
        <v>13.292404631785605</v>
      </c>
      <c r="AA24" s="11">
        <f t="shared" si="68"/>
        <v>13.292404631785605</v>
      </c>
      <c r="AB24" s="11">
        <f t="shared" si="68"/>
        <v>13.292404631785605</v>
      </c>
      <c r="AC24" s="11">
        <f t="shared" si="68"/>
        <v>13.292404631785605</v>
      </c>
      <c r="AD24" s="11">
        <f t="shared" si="68"/>
        <v>13.292404631785605</v>
      </c>
      <c r="AE24" s="11">
        <f t="shared" si="68"/>
        <v>13.292404631785605</v>
      </c>
      <c r="AF24" s="11">
        <f t="shared" si="68"/>
        <v>13.292404631785605</v>
      </c>
      <c r="AG24" s="11">
        <f t="shared" si="68"/>
        <v>13.292404631785605</v>
      </c>
      <c r="AH24" s="11">
        <f t="shared" si="68"/>
        <v>13.292404631785605</v>
      </c>
      <c r="AI24" s="11">
        <f t="shared" si="68"/>
        <v>13.292404631785605</v>
      </c>
      <c r="AJ24" s="11">
        <f t="shared" si="68"/>
        <v>13.292404631785605</v>
      </c>
      <c r="AK24" s="11">
        <f t="shared" si="68"/>
        <v>13.292404631785605</v>
      </c>
      <c r="AL24" s="11">
        <f t="shared" si="68"/>
        <v>13.292404631785605</v>
      </c>
      <c r="AM24" s="11">
        <f t="shared" si="68"/>
        <v>13.292404631785605</v>
      </c>
      <c r="AN24" s="11">
        <f t="shared" si="68"/>
        <v>13.292404631785605</v>
      </c>
      <c r="AO24" s="11">
        <f t="shared" si="68"/>
        <v>13.292404631785605</v>
      </c>
      <c r="AP24" s="11">
        <f t="shared" si="68"/>
        <v>13.292404631785605</v>
      </c>
      <c r="AQ24" s="11">
        <f t="shared" si="68"/>
        <v>13.292404631785605</v>
      </c>
      <c r="AR24" s="11">
        <f t="shared" si="68"/>
        <v>13.292404631785605</v>
      </c>
      <c r="AS24" s="11">
        <f t="shared" si="68"/>
        <v>13.292404631785605</v>
      </c>
      <c r="AT24" s="11">
        <f t="shared" si="68"/>
        <v>13.292404631785605</v>
      </c>
      <c r="AU24" s="11">
        <f t="shared" si="68"/>
        <v>13.292404631785605</v>
      </c>
      <c r="AV24" s="11">
        <f t="shared" si="68"/>
        <v>13.292404631785605</v>
      </c>
      <c r="AW24" s="11">
        <f t="shared" si="68"/>
        <v>13.292404631785605</v>
      </c>
      <c r="AX24" s="11">
        <f t="shared" si="68"/>
        <v>13.292404631785605</v>
      </c>
      <c r="AY24" s="11">
        <f t="shared" si="68"/>
        <v>13.292404631785605</v>
      </c>
      <c r="AZ24" s="11">
        <f t="shared" si="68"/>
        <v>13.292404631785605</v>
      </c>
      <c r="BA24" s="11">
        <f t="shared" si="68"/>
        <v>13.292404631785605</v>
      </c>
      <c r="BB24" s="11">
        <f t="shared" si="68"/>
        <v>13.292404631785605</v>
      </c>
      <c r="BC24" s="11">
        <f t="shared" si="68"/>
        <v>13.292404631785605</v>
      </c>
      <c r="BD24" s="11">
        <f t="shared" si="68"/>
        <v>13.292404631785605</v>
      </c>
      <c r="BE24" s="11">
        <f t="shared" si="68"/>
        <v>13.292404631785605</v>
      </c>
      <c r="BF24" s="11">
        <f t="shared" si="68"/>
        <v>13.292404631785605</v>
      </c>
      <c r="BG24" s="11">
        <f t="shared" si="68"/>
        <v>13.292404631785605</v>
      </c>
      <c r="BH24" s="11">
        <f t="shared" si="68"/>
        <v>13.292404631785605</v>
      </c>
      <c r="BI24" s="11">
        <f t="shared" si="68"/>
        <v>13.292404631785605</v>
      </c>
      <c r="BJ24" s="11">
        <f t="shared" si="68"/>
        <v>13.292404631785605</v>
      </c>
      <c r="BK24" s="11">
        <f t="shared" si="68"/>
        <v>13.292404631785605</v>
      </c>
      <c r="BL24" s="11">
        <f t="shared" si="68"/>
        <v>13.292404631785605</v>
      </c>
      <c r="BM24" s="11">
        <f t="shared" si="68"/>
        <v>13.292404631785605</v>
      </c>
      <c r="BN24" s="11">
        <f t="shared" si="68"/>
        <v>13.292404631785605</v>
      </c>
      <c r="BO24" s="11">
        <f t="shared" si="68"/>
        <v>13.292404631785605</v>
      </c>
      <c r="BP24" s="11">
        <f t="shared" si="68"/>
        <v>13.292404631785605</v>
      </c>
      <c r="BQ24" s="11">
        <f t="shared" si="68"/>
        <v>13.292404631785605</v>
      </c>
      <c r="BR24" s="11">
        <f t="shared" si="68"/>
        <v>13.292404631785605</v>
      </c>
      <c r="BS24" s="11">
        <f t="shared" si="68"/>
        <v>13.292404631785605</v>
      </c>
      <c r="BT24" s="11">
        <f t="shared" si="68"/>
        <v>13.292404631785605</v>
      </c>
      <c r="BU24" s="11">
        <f t="shared" si="68"/>
        <v>13.292404631785605</v>
      </c>
    </row>
    <row r="25" spans="1:73" ht="47.25" x14ac:dyDescent="0.25">
      <c r="A25" s="12" t="s">
        <v>96</v>
      </c>
      <c r="B25" s="11">
        <f>AVERAGE('Кредитование ФЛ'!Z25:BV25)</f>
        <v>12.181074940073421</v>
      </c>
      <c r="C25" s="11">
        <f>$B$25</f>
        <v>12.181074940073421</v>
      </c>
      <c r="D25" s="11">
        <f t="shared" ref="D25:M25" si="69">$B$25</f>
        <v>12.181074940073421</v>
      </c>
      <c r="E25" s="11">
        <f t="shared" si="69"/>
        <v>12.181074940073421</v>
      </c>
      <c r="F25" s="11">
        <f t="shared" si="69"/>
        <v>12.181074940073421</v>
      </c>
      <c r="G25" s="11">
        <f t="shared" si="69"/>
        <v>12.181074940073421</v>
      </c>
      <c r="H25" s="11">
        <f t="shared" si="69"/>
        <v>12.181074940073421</v>
      </c>
      <c r="I25" s="11">
        <f t="shared" si="69"/>
        <v>12.181074940073421</v>
      </c>
      <c r="J25" s="11">
        <f t="shared" si="69"/>
        <v>12.181074940073421</v>
      </c>
      <c r="K25" s="11">
        <f t="shared" si="69"/>
        <v>12.181074940073421</v>
      </c>
      <c r="L25" s="11">
        <f t="shared" si="69"/>
        <v>12.181074940073421</v>
      </c>
      <c r="M25" s="11">
        <f t="shared" si="69"/>
        <v>12.181074940073421</v>
      </c>
      <c r="N25" s="21">
        <f>AVERAGE('Кредитование ФЛ'!AL25:CH25)</f>
        <v>10.149096711192687</v>
      </c>
      <c r="O25" s="11">
        <f t="shared" si="6"/>
        <v>10.149096711192687</v>
      </c>
      <c r="P25" s="11">
        <f t="shared" ref="P25:S25" si="70">O25</f>
        <v>10.149096711192687</v>
      </c>
      <c r="Q25" s="11">
        <f t="shared" si="70"/>
        <v>10.149096711192687</v>
      </c>
      <c r="R25" s="11">
        <f t="shared" si="70"/>
        <v>10.149096711192687</v>
      </c>
      <c r="S25" s="11">
        <f t="shared" si="70"/>
        <v>10.149096711192687</v>
      </c>
      <c r="T25" s="11">
        <f t="shared" ref="T25:BU25" si="71">S25</f>
        <v>10.149096711192687</v>
      </c>
      <c r="U25" s="11">
        <f t="shared" si="71"/>
        <v>10.149096711192687</v>
      </c>
      <c r="V25" s="11">
        <f t="shared" si="71"/>
        <v>10.149096711192687</v>
      </c>
      <c r="W25" s="11">
        <f t="shared" si="71"/>
        <v>10.149096711192687</v>
      </c>
      <c r="X25" s="11">
        <f t="shared" si="71"/>
        <v>10.149096711192687</v>
      </c>
      <c r="Y25" s="11">
        <f t="shared" si="71"/>
        <v>10.149096711192687</v>
      </c>
      <c r="Z25" s="11">
        <f t="shared" si="71"/>
        <v>10.149096711192687</v>
      </c>
      <c r="AA25" s="11">
        <f t="shared" si="71"/>
        <v>10.149096711192687</v>
      </c>
      <c r="AB25" s="11">
        <f t="shared" si="71"/>
        <v>10.149096711192687</v>
      </c>
      <c r="AC25" s="11">
        <f t="shared" si="71"/>
        <v>10.149096711192687</v>
      </c>
      <c r="AD25" s="11">
        <f t="shared" si="71"/>
        <v>10.149096711192687</v>
      </c>
      <c r="AE25" s="11">
        <f t="shared" si="71"/>
        <v>10.149096711192687</v>
      </c>
      <c r="AF25" s="11">
        <f t="shared" si="71"/>
        <v>10.149096711192687</v>
      </c>
      <c r="AG25" s="11">
        <f t="shared" si="71"/>
        <v>10.149096711192687</v>
      </c>
      <c r="AH25" s="11">
        <f t="shared" si="71"/>
        <v>10.149096711192687</v>
      </c>
      <c r="AI25" s="11">
        <f t="shared" si="71"/>
        <v>10.149096711192687</v>
      </c>
      <c r="AJ25" s="11">
        <f t="shared" si="71"/>
        <v>10.149096711192687</v>
      </c>
      <c r="AK25" s="11">
        <f t="shared" si="71"/>
        <v>10.149096711192687</v>
      </c>
      <c r="AL25" s="11">
        <f t="shared" si="71"/>
        <v>10.149096711192687</v>
      </c>
      <c r="AM25" s="11">
        <f t="shared" si="71"/>
        <v>10.149096711192687</v>
      </c>
      <c r="AN25" s="11">
        <f t="shared" si="71"/>
        <v>10.149096711192687</v>
      </c>
      <c r="AO25" s="11">
        <f t="shared" si="71"/>
        <v>10.149096711192687</v>
      </c>
      <c r="AP25" s="11">
        <f t="shared" si="71"/>
        <v>10.149096711192687</v>
      </c>
      <c r="AQ25" s="11">
        <f t="shared" si="71"/>
        <v>10.149096711192687</v>
      </c>
      <c r="AR25" s="11">
        <f t="shared" si="71"/>
        <v>10.149096711192687</v>
      </c>
      <c r="AS25" s="11">
        <f t="shared" si="71"/>
        <v>10.149096711192687</v>
      </c>
      <c r="AT25" s="11">
        <f t="shared" si="71"/>
        <v>10.149096711192687</v>
      </c>
      <c r="AU25" s="11">
        <f t="shared" si="71"/>
        <v>10.149096711192687</v>
      </c>
      <c r="AV25" s="11">
        <f t="shared" si="71"/>
        <v>10.149096711192687</v>
      </c>
      <c r="AW25" s="11">
        <f t="shared" si="71"/>
        <v>10.149096711192687</v>
      </c>
      <c r="AX25" s="11">
        <f t="shared" si="71"/>
        <v>10.149096711192687</v>
      </c>
      <c r="AY25" s="11">
        <f t="shared" si="71"/>
        <v>10.149096711192687</v>
      </c>
      <c r="AZ25" s="11">
        <f t="shared" si="71"/>
        <v>10.149096711192687</v>
      </c>
      <c r="BA25" s="11">
        <f t="shared" si="71"/>
        <v>10.149096711192687</v>
      </c>
      <c r="BB25" s="11">
        <f t="shared" si="71"/>
        <v>10.149096711192687</v>
      </c>
      <c r="BC25" s="11">
        <f t="shared" si="71"/>
        <v>10.149096711192687</v>
      </c>
      <c r="BD25" s="11">
        <f t="shared" si="71"/>
        <v>10.149096711192687</v>
      </c>
      <c r="BE25" s="11">
        <f t="shared" si="71"/>
        <v>10.149096711192687</v>
      </c>
      <c r="BF25" s="11">
        <f t="shared" si="71"/>
        <v>10.149096711192687</v>
      </c>
      <c r="BG25" s="11">
        <f t="shared" si="71"/>
        <v>10.149096711192687</v>
      </c>
      <c r="BH25" s="11">
        <f t="shared" si="71"/>
        <v>10.149096711192687</v>
      </c>
      <c r="BI25" s="11">
        <f t="shared" si="71"/>
        <v>10.149096711192687</v>
      </c>
      <c r="BJ25" s="11">
        <f t="shared" si="71"/>
        <v>10.149096711192687</v>
      </c>
      <c r="BK25" s="11">
        <f t="shared" si="71"/>
        <v>10.149096711192687</v>
      </c>
      <c r="BL25" s="11">
        <f t="shared" si="71"/>
        <v>10.149096711192687</v>
      </c>
      <c r="BM25" s="11">
        <f t="shared" si="71"/>
        <v>10.149096711192687</v>
      </c>
      <c r="BN25" s="11">
        <f t="shared" si="71"/>
        <v>10.149096711192687</v>
      </c>
      <c r="BO25" s="11">
        <f t="shared" si="71"/>
        <v>10.149096711192687</v>
      </c>
      <c r="BP25" s="11">
        <f t="shared" si="71"/>
        <v>10.149096711192687</v>
      </c>
      <c r="BQ25" s="11">
        <f t="shared" si="71"/>
        <v>10.149096711192687</v>
      </c>
      <c r="BR25" s="11">
        <f t="shared" si="71"/>
        <v>10.149096711192687</v>
      </c>
      <c r="BS25" s="11">
        <f t="shared" si="71"/>
        <v>10.149096711192687</v>
      </c>
      <c r="BT25" s="11">
        <f t="shared" si="71"/>
        <v>10.149096711192687</v>
      </c>
      <c r="BU25" s="11">
        <f t="shared" si="71"/>
        <v>10.149096711192687</v>
      </c>
    </row>
    <row r="26" spans="1:73" ht="31.5" x14ac:dyDescent="0.25">
      <c r="A26" s="12" t="s">
        <v>97</v>
      </c>
      <c r="B26" s="11">
        <f>AVERAGE('Кредитование ФЛ'!Z26:BV26)</f>
        <v>13.429209775558478</v>
      </c>
      <c r="C26" s="11">
        <f>$B$26</f>
        <v>13.429209775558478</v>
      </c>
      <c r="D26" s="11">
        <f t="shared" ref="D26:M26" si="72">$B$26</f>
        <v>13.429209775558478</v>
      </c>
      <c r="E26" s="11">
        <f t="shared" si="72"/>
        <v>13.429209775558478</v>
      </c>
      <c r="F26" s="11">
        <f t="shared" si="72"/>
        <v>13.429209775558478</v>
      </c>
      <c r="G26" s="11">
        <f t="shared" si="72"/>
        <v>13.429209775558478</v>
      </c>
      <c r="H26" s="11">
        <f t="shared" si="72"/>
        <v>13.429209775558478</v>
      </c>
      <c r="I26" s="11">
        <f t="shared" si="72"/>
        <v>13.429209775558478</v>
      </c>
      <c r="J26" s="11">
        <f t="shared" si="72"/>
        <v>13.429209775558478</v>
      </c>
      <c r="K26" s="11">
        <f t="shared" si="72"/>
        <v>13.429209775558478</v>
      </c>
      <c r="L26" s="11">
        <f t="shared" si="72"/>
        <v>13.429209775558478</v>
      </c>
      <c r="M26" s="11">
        <f t="shared" si="72"/>
        <v>13.429209775558478</v>
      </c>
      <c r="N26" s="21">
        <f>AVERAGE('Кредитование ФЛ'!AL26:CH26)</f>
        <v>13.459387095196737</v>
      </c>
      <c r="O26" s="11">
        <f t="shared" si="6"/>
        <v>13.459387095196737</v>
      </c>
      <c r="P26" s="11">
        <f t="shared" ref="P26:S26" si="73">O26</f>
        <v>13.459387095196737</v>
      </c>
      <c r="Q26" s="11">
        <f t="shared" si="73"/>
        <v>13.459387095196737</v>
      </c>
      <c r="R26" s="11">
        <f t="shared" si="73"/>
        <v>13.459387095196737</v>
      </c>
      <c r="S26" s="11">
        <f t="shared" si="73"/>
        <v>13.459387095196737</v>
      </c>
      <c r="T26" s="11">
        <f t="shared" ref="T26:BU26" si="74">S26</f>
        <v>13.459387095196737</v>
      </c>
      <c r="U26" s="11">
        <f t="shared" si="74"/>
        <v>13.459387095196737</v>
      </c>
      <c r="V26" s="11">
        <f t="shared" si="74"/>
        <v>13.459387095196737</v>
      </c>
      <c r="W26" s="11">
        <f t="shared" si="74"/>
        <v>13.459387095196737</v>
      </c>
      <c r="X26" s="11">
        <f t="shared" si="74"/>
        <v>13.459387095196737</v>
      </c>
      <c r="Y26" s="11">
        <f t="shared" si="74"/>
        <v>13.459387095196737</v>
      </c>
      <c r="Z26" s="11">
        <f t="shared" si="74"/>
        <v>13.459387095196737</v>
      </c>
      <c r="AA26" s="11">
        <f t="shared" si="74"/>
        <v>13.459387095196737</v>
      </c>
      <c r="AB26" s="11">
        <f t="shared" si="74"/>
        <v>13.459387095196737</v>
      </c>
      <c r="AC26" s="11">
        <f t="shared" si="74"/>
        <v>13.459387095196737</v>
      </c>
      <c r="AD26" s="11">
        <f t="shared" si="74"/>
        <v>13.459387095196737</v>
      </c>
      <c r="AE26" s="11">
        <f t="shared" si="74"/>
        <v>13.459387095196737</v>
      </c>
      <c r="AF26" s="11">
        <f t="shared" si="74"/>
        <v>13.459387095196737</v>
      </c>
      <c r="AG26" s="11">
        <f t="shared" si="74"/>
        <v>13.459387095196737</v>
      </c>
      <c r="AH26" s="11">
        <f t="shared" si="74"/>
        <v>13.459387095196737</v>
      </c>
      <c r="AI26" s="11">
        <f t="shared" si="74"/>
        <v>13.459387095196737</v>
      </c>
      <c r="AJ26" s="11">
        <f t="shared" si="74"/>
        <v>13.459387095196737</v>
      </c>
      <c r="AK26" s="11">
        <f t="shared" si="74"/>
        <v>13.459387095196737</v>
      </c>
      <c r="AL26" s="11">
        <f t="shared" si="74"/>
        <v>13.459387095196737</v>
      </c>
      <c r="AM26" s="11">
        <f t="shared" si="74"/>
        <v>13.459387095196737</v>
      </c>
      <c r="AN26" s="11">
        <f t="shared" si="74"/>
        <v>13.459387095196737</v>
      </c>
      <c r="AO26" s="11">
        <f t="shared" si="74"/>
        <v>13.459387095196737</v>
      </c>
      <c r="AP26" s="11">
        <f t="shared" si="74"/>
        <v>13.459387095196737</v>
      </c>
      <c r="AQ26" s="11">
        <f t="shared" si="74"/>
        <v>13.459387095196737</v>
      </c>
      <c r="AR26" s="11">
        <f t="shared" si="74"/>
        <v>13.459387095196737</v>
      </c>
      <c r="AS26" s="11">
        <f t="shared" si="74"/>
        <v>13.459387095196737</v>
      </c>
      <c r="AT26" s="11">
        <f t="shared" si="74"/>
        <v>13.459387095196737</v>
      </c>
      <c r="AU26" s="11">
        <f t="shared" si="74"/>
        <v>13.459387095196737</v>
      </c>
      <c r="AV26" s="11">
        <f t="shared" si="74"/>
        <v>13.459387095196737</v>
      </c>
      <c r="AW26" s="11">
        <f t="shared" si="74"/>
        <v>13.459387095196737</v>
      </c>
      <c r="AX26" s="11">
        <f t="shared" si="74"/>
        <v>13.459387095196737</v>
      </c>
      <c r="AY26" s="11">
        <f t="shared" si="74"/>
        <v>13.459387095196737</v>
      </c>
      <c r="AZ26" s="11">
        <f t="shared" si="74"/>
        <v>13.459387095196737</v>
      </c>
      <c r="BA26" s="11">
        <f t="shared" si="74"/>
        <v>13.459387095196737</v>
      </c>
      <c r="BB26" s="11">
        <f t="shared" si="74"/>
        <v>13.459387095196737</v>
      </c>
      <c r="BC26" s="11">
        <f t="shared" si="74"/>
        <v>13.459387095196737</v>
      </c>
      <c r="BD26" s="11">
        <f t="shared" si="74"/>
        <v>13.459387095196737</v>
      </c>
      <c r="BE26" s="11">
        <f t="shared" si="74"/>
        <v>13.459387095196737</v>
      </c>
      <c r="BF26" s="11">
        <f t="shared" si="74"/>
        <v>13.459387095196737</v>
      </c>
      <c r="BG26" s="11">
        <f t="shared" si="74"/>
        <v>13.459387095196737</v>
      </c>
      <c r="BH26" s="11">
        <f t="shared" si="74"/>
        <v>13.459387095196737</v>
      </c>
      <c r="BI26" s="11">
        <f t="shared" si="74"/>
        <v>13.459387095196737</v>
      </c>
      <c r="BJ26" s="11">
        <f t="shared" si="74"/>
        <v>13.459387095196737</v>
      </c>
      <c r="BK26" s="11">
        <f t="shared" si="74"/>
        <v>13.459387095196737</v>
      </c>
      <c r="BL26" s="11">
        <f t="shared" si="74"/>
        <v>13.459387095196737</v>
      </c>
      <c r="BM26" s="11">
        <f t="shared" si="74"/>
        <v>13.459387095196737</v>
      </c>
      <c r="BN26" s="11">
        <f t="shared" si="74"/>
        <v>13.459387095196737</v>
      </c>
      <c r="BO26" s="11">
        <f t="shared" si="74"/>
        <v>13.459387095196737</v>
      </c>
      <c r="BP26" s="11">
        <f t="shared" si="74"/>
        <v>13.459387095196737</v>
      </c>
      <c r="BQ26" s="11">
        <f t="shared" si="74"/>
        <v>13.459387095196737</v>
      </c>
      <c r="BR26" s="11">
        <f t="shared" si="74"/>
        <v>13.459387095196737</v>
      </c>
      <c r="BS26" s="11">
        <f t="shared" si="74"/>
        <v>13.459387095196737</v>
      </c>
      <c r="BT26" s="11">
        <f t="shared" si="74"/>
        <v>13.459387095196737</v>
      </c>
      <c r="BU26" s="11">
        <f t="shared" si="74"/>
        <v>13.459387095196737</v>
      </c>
    </row>
    <row r="27" spans="1:73" x14ac:dyDescent="0.25">
      <c r="A27" s="8" t="s">
        <v>24</v>
      </c>
      <c r="B27" s="11">
        <f>AVERAGE('Кредитование ФЛ'!Z27:BV27)</f>
        <v>13.848721680070463</v>
      </c>
      <c r="C27" s="11">
        <f>$B$27</f>
        <v>13.848721680070463</v>
      </c>
      <c r="D27" s="11">
        <f t="shared" ref="D27:M27" si="75">$B$27</f>
        <v>13.848721680070463</v>
      </c>
      <c r="E27" s="11">
        <f t="shared" si="75"/>
        <v>13.848721680070463</v>
      </c>
      <c r="F27" s="11">
        <f t="shared" si="75"/>
        <v>13.848721680070463</v>
      </c>
      <c r="G27" s="11">
        <f t="shared" si="75"/>
        <v>13.848721680070463</v>
      </c>
      <c r="H27" s="11">
        <f t="shared" si="75"/>
        <v>13.848721680070463</v>
      </c>
      <c r="I27" s="11">
        <f t="shared" si="75"/>
        <v>13.848721680070463</v>
      </c>
      <c r="J27" s="11">
        <f t="shared" si="75"/>
        <v>13.848721680070463</v>
      </c>
      <c r="K27" s="11">
        <f t="shared" si="75"/>
        <v>13.848721680070463</v>
      </c>
      <c r="L27" s="11">
        <f t="shared" si="75"/>
        <v>13.848721680070463</v>
      </c>
      <c r="M27" s="11">
        <f t="shared" si="75"/>
        <v>13.848721680070463</v>
      </c>
      <c r="N27" s="21">
        <f>AVERAGE('Кредитование ФЛ'!AL27:CH27)</f>
        <v>14.165689324854352</v>
      </c>
      <c r="O27" s="11">
        <f t="shared" si="6"/>
        <v>14.165689324854352</v>
      </c>
      <c r="P27" s="11">
        <f t="shared" ref="P27:S27" si="76">O27</f>
        <v>14.165689324854352</v>
      </c>
      <c r="Q27" s="11">
        <f t="shared" si="76"/>
        <v>14.165689324854352</v>
      </c>
      <c r="R27" s="11">
        <f t="shared" si="76"/>
        <v>14.165689324854352</v>
      </c>
      <c r="S27" s="11">
        <f t="shared" si="76"/>
        <v>14.165689324854352</v>
      </c>
      <c r="T27" s="11">
        <f t="shared" ref="T27:BU27" si="77">S27</f>
        <v>14.165689324854352</v>
      </c>
      <c r="U27" s="11">
        <f t="shared" si="77"/>
        <v>14.165689324854352</v>
      </c>
      <c r="V27" s="11">
        <f t="shared" si="77"/>
        <v>14.165689324854352</v>
      </c>
      <c r="W27" s="11">
        <f t="shared" si="77"/>
        <v>14.165689324854352</v>
      </c>
      <c r="X27" s="11">
        <f t="shared" si="77"/>
        <v>14.165689324854352</v>
      </c>
      <c r="Y27" s="11">
        <f t="shared" si="77"/>
        <v>14.165689324854352</v>
      </c>
      <c r="Z27" s="11">
        <f t="shared" si="77"/>
        <v>14.165689324854352</v>
      </c>
      <c r="AA27" s="11">
        <f t="shared" si="77"/>
        <v>14.165689324854352</v>
      </c>
      <c r="AB27" s="11">
        <f t="shared" si="77"/>
        <v>14.165689324854352</v>
      </c>
      <c r="AC27" s="11">
        <f t="shared" si="77"/>
        <v>14.165689324854352</v>
      </c>
      <c r="AD27" s="11">
        <f t="shared" si="77"/>
        <v>14.165689324854352</v>
      </c>
      <c r="AE27" s="11">
        <f t="shared" si="77"/>
        <v>14.165689324854352</v>
      </c>
      <c r="AF27" s="11">
        <f t="shared" si="77"/>
        <v>14.165689324854352</v>
      </c>
      <c r="AG27" s="11">
        <f t="shared" si="77"/>
        <v>14.165689324854352</v>
      </c>
      <c r="AH27" s="11">
        <f t="shared" si="77"/>
        <v>14.165689324854352</v>
      </c>
      <c r="AI27" s="11">
        <f t="shared" si="77"/>
        <v>14.165689324854352</v>
      </c>
      <c r="AJ27" s="11">
        <f t="shared" si="77"/>
        <v>14.165689324854352</v>
      </c>
      <c r="AK27" s="11">
        <f t="shared" si="77"/>
        <v>14.165689324854352</v>
      </c>
      <c r="AL27" s="11">
        <f t="shared" si="77"/>
        <v>14.165689324854352</v>
      </c>
      <c r="AM27" s="11">
        <f t="shared" si="77"/>
        <v>14.165689324854352</v>
      </c>
      <c r="AN27" s="11">
        <f t="shared" si="77"/>
        <v>14.165689324854352</v>
      </c>
      <c r="AO27" s="11">
        <f t="shared" si="77"/>
        <v>14.165689324854352</v>
      </c>
      <c r="AP27" s="11">
        <f t="shared" si="77"/>
        <v>14.165689324854352</v>
      </c>
      <c r="AQ27" s="11">
        <f t="shared" si="77"/>
        <v>14.165689324854352</v>
      </c>
      <c r="AR27" s="11">
        <f t="shared" si="77"/>
        <v>14.165689324854352</v>
      </c>
      <c r="AS27" s="11">
        <f t="shared" si="77"/>
        <v>14.165689324854352</v>
      </c>
      <c r="AT27" s="11">
        <f t="shared" si="77"/>
        <v>14.165689324854352</v>
      </c>
      <c r="AU27" s="11">
        <f t="shared" si="77"/>
        <v>14.165689324854352</v>
      </c>
      <c r="AV27" s="11">
        <f t="shared" si="77"/>
        <v>14.165689324854352</v>
      </c>
      <c r="AW27" s="11">
        <f t="shared" si="77"/>
        <v>14.165689324854352</v>
      </c>
      <c r="AX27" s="11">
        <f t="shared" si="77"/>
        <v>14.165689324854352</v>
      </c>
      <c r="AY27" s="11">
        <f t="shared" si="77"/>
        <v>14.165689324854352</v>
      </c>
      <c r="AZ27" s="11">
        <f t="shared" si="77"/>
        <v>14.165689324854352</v>
      </c>
      <c r="BA27" s="11">
        <f t="shared" si="77"/>
        <v>14.165689324854352</v>
      </c>
      <c r="BB27" s="11">
        <f t="shared" si="77"/>
        <v>14.165689324854352</v>
      </c>
      <c r="BC27" s="11">
        <f t="shared" si="77"/>
        <v>14.165689324854352</v>
      </c>
      <c r="BD27" s="11">
        <f t="shared" si="77"/>
        <v>14.165689324854352</v>
      </c>
      <c r="BE27" s="11">
        <f t="shared" si="77"/>
        <v>14.165689324854352</v>
      </c>
      <c r="BF27" s="11">
        <f t="shared" si="77"/>
        <v>14.165689324854352</v>
      </c>
      <c r="BG27" s="11">
        <f t="shared" si="77"/>
        <v>14.165689324854352</v>
      </c>
      <c r="BH27" s="11">
        <f t="shared" si="77"/>
        <v>14.165689324854352</v>
      </c>
      <c r="BI27" s="11">
        <f t="shared" si="77"/>
        <v>14.165689324854352</v>
      </c>
      <c r="BJ27" s="11">
        <f t="shared" si="77"/>
        <v>14.165689324854352</v>
      </c>
      <c r="BK27" s="11">
        <f t="shared" si="77"/>
        <v>14.165689324854352</v>
      </c>
      <c r="BL27" s="11">
        <f t="shared" si="77"/>
        <v>14.165689324854352</v>
      </c>
      <c r="BM27" s="11">
        <f t="shared" si="77"/>
        <v>14.165689324854352</v>
      </c>
      <c r="BN27" s="11">
        <f t="shared" si="77"/>
        <v>14.165689324854352</v>
      </c>
      <c r="BO27" s="11">
        <f t="shared" si="77"/>
        <v>14.165689324854352</v>
      </c>
      <c r="BP27" s="11">
        <f t="shared" si="77"/>
        <v>14.165689324854352</v>
      </c>
      <c r="BQ27" s="11">
        <f t="shared" si="77"/>
        <v>14.165689324854352</v>
      </c>
      <c r="BR27" s="11">
        <f t="shared" si="77"/>
        <v>14.165689324854352</v>
      </c>
      <c r="BS27" s="11">
        <f t="shared" si="77"/>
        <v>14.165689324854352</v>
      </c>
      <c r="BT27" s="11">
        <f t="shared" si="77"/>
        <v>14.165689324854352</v>
      </c>
      <c r="BU27" s="11">
        <f t="shared" si="77"/>
        <v>14.165689324854352</v>
      </c>
    </row>
    <row r="28" spans="1:73" x14ac:dyDescent="0.25">
      <c r="A28" s="8" t="s">
        <v>25</v>
      </c>
      <c r="B28" s="11">
        <f>AVERAGE('Кредитование ФЛ'!Z28:BV28)</f>
        <v>15.44642127830606</v>
      </c>
      <c r="C28" s="11">
        <f>$B$28</f>
        <v>15.44642127830606</v>
      </c>
      <c r="D28" s="11">
        <f t="shared" ref="D28:M28" si="78">$B$28</f>
        <v>15.44642127830606</v>
      </c>
      <c r="E28" s="11">
        <f t="shared" si="78"/>
        <v>15.44642127830606</v>
      </c>
      <c r="F28" s="11">
        <f t="shared" si="78"/>
        <v>15.44642127830606</v>
      </c>
      <c r="G28" s="11">
        <f t="shared" si="78"/>
        <v>15.44642127830606</v>
      </c>
      <c r="H28" s="11">
        <f t="shared" si="78"/>
        <v>15.44642127830606</v>
      </c>
      <c r="I28" s="11">
        <f t="shared" si="78"/>
        <v>15.44642127830606</v>
      </c>
      <c r="J28" s="11">
        <f t="shared" si="78"/>
        <v>15.44642127830606</v>
      </c>
      <c r="K28" s="11">
        <f t="shared" si="78"/>
        <v>15.44642127830606</v>
      </c>
      <c r="L28" s="11">
        <f t="shared" si="78"/>
        <v>15.44642127830606</v>
      </c>
      <c r="M28" s="11">
        <f t="shared" si="78"/>
        <v>15.44642127830606</v>
      </c>
      <c r="N28" s="21">
        <f>AVERAGE('Кредитование ФЛ'!AL28:CH28)</f>
        <v>15.927295881205071</v>
      </c>
      <c r="O28" s="11">
        <f t="shared" si="6"/>
        <v>15.927295881205071</v>
      </c>
      <c r="P28" s="11">
        <f t="shared" ref="P28:S28" si="79">O28</f>
        <v>15.927295881205071</v>
      </c>
      <c r="Q28" s="11">
        <f t="shared" si="79"/>
        <v>15.927295881205071</v>
      </c>
      <c r="R28" s="11">
        <f t="shared" si="79"/>
        <v>15.927295881205071</v>
      </c>
      <c r="S28" s="11">
        <f t="shared" si="79"/>
        <v>15.927295881205071</v>
      </c>
      <c r="T28" s="11">
        <f t="shared" ref="T28:BU28" si="80">S28</f>
        <v>15.927295881205071</v>
      </c>
      <c r="U28" s="11">
        <f t="shared" si="80"/>
        <v>15.927295881205071</v>
      </c>
      <c r="V28" s="11">
        <f t="shared" si="80"/>
        <v>15.927295881205071</v>
      </c>
      <c r="W28" s="11">
        <f t="shared" si="80"/>
        <v>15.927295881205071</v>
      </c>
      <c r="X28" s="11">
        <f t="shared" si="80"/>
        <v>15.927295881205071</v>
      </c>
      <c r="Y28" s="11">
        <f t="shared" si="80"/>
        <v>15.927295881205071</v>
      </c>
      <c r="Z28" s="11">
        <f t="shared" si="80"/>
        <v>15.927295881205071</v>
      </c>
      <c r="AA28" s="11">
        <f t="shared" si="80"/>
        <v>15.927295881205071</v>
      </c>
      <c r="AB28" s="11">
        <f t="shared" si="80"/>
        <v>15.927295881205071</v>
      </c>
      <c r="AC28" s="11">
        <f t="shared" si="80"/>
        <v>15.927295881205071</v>
      </c>
      <c r="AD28" s="11">
        <f t="shared" si="80"/>
        <v>15.927295881205071</v>
      </c>
      <c r="AE28" s="11">
        <f t="shared" si="80"/>
        <v>15.927295881205071</v>
      </c>
      <c r="AF28" s="11">
        <f t="shared" si="80"/>
        <v>15.927295881205071</v>
      </c>
      <c r="AG28" s="11">
        <f t="shared" si="80"/>
        <v>15.927295881205071</v>
      </c>
      <c r="AH28" s="11">
        <f t="shared" si="80"/>
        <v>15.927295881205071</v>
      </c>
      <c r="AI28" s="11">
        <f t="shared" si="80"/>
        <v>15.927295881205071</v>
      </c>
      <c r="AJ28" s="11">
        <f t="shared" si="80"/>
        <v>15.927295881205071</v>
      </c>
      <c r="AK28" s="11">
        <f t="shared" si="80"/>
        <v>15.927295881205071</v>
      </c>
      <c r="AL28" s="11">
        <f t="shared" si="80"/>
        <v>15.927295881205071</v>
      </c>
      <c r="AM28" s="11">
        <f t="shared" si="80"/>
        <v>15.927295881205071</v>
      </c>
      <c r="AN28" s="11">
        <f t="shared" si="80"/>
        <v>15.927295881205071</v>
      </c>
      <c r="AO28" s="11">
        <f t="shared" si="80"/>
        <v>15.927295881205071</v>
      </c>
      <c r="AP28" s="11">
        <f t="shared" si="80"/>
        <v>15.927295881205071</v>
      </c>
      <c r="AQ28" s="11">
        <f t="shared" si="80"/>
        <v>15.927295881205071</v>
      </c>
      <c r="AR28" s="11">
        <f t="shared" si="80"/>
        <v>15.927295881205071</v>
      </c>
      <c r="AS28" s="11">
        <f t="shared" si="80"/>
        <v>15.927295881205071</v>
      </c>
      <c r="AT28" s="11">
        <f t="shared" si="80"/>
        <v>15.927295881205071</v>
      </c>
      <c r="AU28" s="11">
        <f t="shared" si="80"/>
        <v>15.927295881205071</v>
      </c>
      <c r="AV28" s="11">
        <f t="shared" si="80"/>
        <v>15.927295881205071</v>
      </c>
      <c r="AW28" s="11">
        <f t="shared" si="80"/>
        <v>15.927295881205071</v>
      </c>
      <c r="AX28" s="11">
        <f t="shared" si="80"/>
        <v>15.927295881205071</v>
      </c>
      <c r="AY28" s="11">
        <f t="shared" si="80"/>
        <v>15.927295881205071</v>
      </c>
      <c r="AZ28" s="11">
        <f t="shared" si="80"/>
        <v>15.927295881205071</v>
      </c>
      <c r="BA28" s="11">
        <f t="shared" si="80"/>
        <v>15.927295881205071</v>
      </c>
      <c r="BB28" s="11">
        <f t="shared" si="80"/>
        <v>15.927295881205071</v>
      </c>
      <c r="BC28" s="11">
        <f t="shared" si="80"/>
        <v>15.927295881205071</v>
      </c>
      <c r="BD28" s="11">
        <f t="shared" si="80"/>
        <v>15.927295881205071</v>
      </c>
      <c r="BE28" s="11">
        <f t="shared" si="80"/>
        <v>15.927295881205071</v>
      </c>
      <c r="BF28" s="11">
        <f t="shared" si="80"/>
        <v>15.927295881205071</v>
      </c>
      <c r="BG28" s="11">
        <f t="shared" si="80"/>
        <v>15.927295881205071</v>
      </c>
      <c r="BH28" s="11">
        <f t="shared" si="80"/>
        <v>15.927295881205071</v>
      </c>
      <c r="BI28" s="11">
        <f t="shared" si="80"/>
        <v>15.927295881205071</v>
      </c>
      <c r="BJ28" s="11">
        <f t="shared" si="80"/>
        <v>15.927295881205071</v>
      </c>
      <c r="BK28" s="11">
        <f t="shared" si="80"/>
        <v>15.927295881205071</v>
      </c>
      <c r="BL28" s="11">
        <f t="shared" si="80"/>
        <v>15.927295881205071</v>
      </c>
      <c r="BM28" s="11">
        <f t="shared" si="80"/>
        <v>15.927295881205071</v>
      </c>
      <c r="BN28" s="11">
        <f t="shared" si="80"/>
        <v>15.927295881205071</v>
      </c>
      <c r="BO28" s="11">
        <f t="shared" si="80"/>
        <v>15.927295881205071</v>
      </c>
      <c r="BP28" s="11">
        <f t="shared" si="80"/>
        <v>15.927295881205071</v>
      </c>
      <c r="BQ28" s="11">
        <f t="shared" si="80"/>
        <v>15.927295881205071</v>
      </c>
      <c r="BR28" s="11">
        <f t="shared" si="80"/>
        <v>15.927295881205071</v>
      </c>
      <c r="BS28" s="11">
        <f t="shared" si="80"/>
        <v>15.927295881205071</v>
      </c>
      <c r="BT28" s="11">
        <f t="shared" si="80"/>
        <v>15.927295881205071</v>
      </c>
      <c r="BU28" s="11">
        <f t="shared" si="80"/>
        <v>15.927295881205071</v>
      </c>
    </row>
    <row r="29" spans="1:73" x14ac:dyDescent="0.25">
      <c r="A29" s="8" t="s">
        <v>26</v>
      </c>
      <c r="B29" s="11">
        <f>AVERAGE('Кредитование ФЛ'!Z29:BV29)</f>
        <v>17.475568492072206</v>
      </c>
      <c r="C29" s="11">
        <f>$B$29</f>
        <v>17.475568492072206</v>
      </c>
      <c r="D29" s="11">
        <f t="shared" ref="D29:M29" si="81">$B$29</f>
        <v>17.475568492072206</v>
      </c>
      <c r="E29" s="11">
        <f t="shared" si="81"/>
        <v>17.475568492072206</v>
      </c>
      <c r="F29" s="11">
        <f t="shared" si="81"/>
        <v>17.475568492072206</v>
      </c>
      <c r="G29" s="11">
        <f t="shared" si="81"/>
        <v>17.475568492072206</v>
      </c>
      <c r="H29" s="11">
        <f t="shared" si="81"/>
        <v>17.475568492072206</v>
      </c>
      <c r="I29" s="11">
        <f t="shared" si="81"/>
        <v>17.475568492072206</v>
      </c>
      <c r="J29" s="11">
        <f t="shared" si="81"/>
        <v>17.475568492072206</v>
      </c>
      <c r="K29" s="11">
        <f t="shared" si="81"/>
        <v>17.475568492072206</v>
      </c>
      <c r="L29" s="11">
        <f t="shared" si="81"/>
        <v>17.475568492072206</v>
      </c>
      <c r="M29" s="11">
        <f t="shared" si="81"/>
        <v>17.475568492072206</v>
      </c>
      <c r="N29" s="21">
        <f>AVERAGE('Кредитование ФЛ'!AL29:CH29)</f>
        <v>16.5134463274848</v>
      </c>
      <c r="O29" s="11">
        <f t="shared" si="6"/>
        <v>16.5134463274848</v>
      </c>
      <c r="P29" s="11">
        <f t="shared" ref="P29:S29" si="82">O29</f>
        <v>16.5134463274848</v>
      </c>
      <c r="Q29" s="11">
        <f t="shared" si="82"/>
        <v>16.5134463274848</v>
      </c>
      <c r="R29" s="11">
        <f t="shared" si="82"/>
        <v>16.5134463274848</v>
      </c>
      <c r="S29" s="11">
        <f t="shared" si="82"/>
        <v>16.5134463274848</v>
      </c>
      <c r="T29" s="11">
        <f t="shared" ref="T29:BU29" si="83">S29</f>
        <v>16.5134463274848</v>
      </c>
      <c r="U29" s="11">
        <f t="shared" si="83"/>
        <v>16.5134463274848</v>
      </c>
      <c r="V29" s="11">
        <f t="shared" si="83"/>
        <v>16.5134463274848</v>
      </c>
      <c r="W29" s="11">
        <f t="shared" si="83"/>
        <v>16.5134463274848</v>
      </c>
      <c r="X29" s="11">
        <f t="shared" si="83"/>
        <v>16.5134463274848</v>
      </c>
      <c r="Y29" s="11">
        <f t="shared" si="83"/>
        <v>16.5134463274848</v>
      </c>
      <c r="Z29" s="11">
        <f t="shared" si="83"/>
        <v>16.5134463274848</v>
      </c>
      <c r="AA29" s="11">
        <f t="shared" si="83"/>
        <v>16.5134463274848</v>
      </c>
      <c r="AB29" s="11">
        <f t="shared" si="83"/>
        <v>16.5134463274848</v>
      </c>
      <c r="AC29" s="11">
        <f t="shared" si="83"/>
        <v>16.5134463274848</v>
      </c>
      <c r="AD29" s="11">
        <f t="shared" si="83"/>
        <v>16.5134463274848</v>
      </c>
      <c r="AE29" s="11">
        <f t="shared" si="83"/>
        <v>16.5134463274848</v>
      </c>
      <c r="AF29" s="11">
        <f t="shared" si="83"/>
        <v>16.5134463274848</v>
      </c>
      <c r="AG29" s="11">
        <f t="shared" si="83"/>
        <v>16.5134463274848</v>
      </c>
      <c r="AH29" s="11">
        <f t="shared" si="83"/>
        <v>16.5134463274848</v>
      </c>
      <c r="AI29" s="11">
        <f t="shared" si="83"/>
        <v>16.5134463274848</v>
      </c>
      <c r="AJ29" s="11">
        <f t="shared" si="83"/>
        <v>16.5134463274848</v>
      </c>
      <c r="AK29" s="11">
        <f t="shared" si="83"/>
        <v>16.5134463274848</v>
      </c>
      <c r="AL29" s="11">
        <f t="shared" si="83"/>
        <v>16.5134463274848</v>
      </c>
      <c r="AM29" s="11">
        <f t="shared" si="83"/>
        <v>16.5134463274848</v>
      </c>
      <c r="AN29" s="11">
        <f t="shared" si="83"/>
        <v>16.5134463274848</v>
      </c>
      <c r="AO29" s="11">
        <f t="shared" si="83"/>
        <v>16.5134463274848</v>
      </c>
      <c r="AP29" s="11">
        <f t="shared" si="83"/>
        <v>16.5134463274848</v>
      </c>
      <c r="AQ29" s="11">
        <f t="shared" si="83"/>
        <v>16.5134463274848</v>
      </c>
      <c r="AR29" s="11">
        <f t="shared" si="83"/>
        <v>16.5134463274848</v>
      </c>
      <c r="AS29" s="11">
        <f t="shared" si="83"/>
        <v>16.5134463274848</v>
      </c>
      <c r="AT29" s="11">
        <f t="shared" si="83"/>
        <v>16.5134463274848</v>
      </c>
      <c r="AU29" s="11">
        <f t="shared" si="83"/>
        <v>16.5134463274848</v>
      </c>
      <c r="AV29" s="11">
        <f t="shared" si="83"/>
        <v>16.5134463274848</v>
      </c>
      <c r="AW29" s="11">
        <f t="shared" si="83"/>
        <v>16.5134463274848</v>
      </c>
      <c r="AX29" s="11">
        <f t="shared" si="83"/>
        <v>16.5134463274848</v>
      </c>
      <c r="AY29" s="11">
        <f t="shared" si="83"/>
        <v>16.5134463274848</v>
      </c>
      <c r="AZ29" s="11">
        <f t="shared" si="83"/>
        <v>16.5134463274848</v>
      </c>
      <c r="BA29" s="11">
        <f t="shared" si="83"/>
        <v>16.5134463274848</v>
      </c>
      <c r="BB29" s="11">
        <f t="shared" si="83"/>
        <v>16.5134463274848</v>
      </c>
      <c r="BC29" s="11">
        <f t="shared" si="83"/>
        <v>16.5134463274848</v>
      </c>
      <c r="BD29" s="11">
        <f t="shared" si="83"/>
        <v>16.5134463274848</v>
      </c>
      <c r="BE29" s="11">
        <f t="shared" si="83"/>
        <v>16.5134463274848</v>
      </c>
      <c r="BF29" s="11">
        <f t="shared" si="83"/>
        <v>16.5134463274848</v>
      </c>
      <c r="BG29" s="11">
        <f t="shared" si="83"/>
        <v>16.5134463274848</v>
      </c>
      <c r="BH29" s="11">
        <f t="shared" si="83"/>
        <v>16.5134463274848</v>
      </c>
      <c r="BI29" s="11">
        <f t="shared" si="83"/>
        <v>16.5134463274848</v>
      </c>
      <c r="BJ29" s="11">
        <f t="shared" si="83"/>
        <v>16.5134463274848</v>
      </c>
      <c r="BK29" s="11">
        <f t="shared" si="83"/>
        <v>16.5134463274848</v>
      </c>
      <c r="BL29" s="11">
        <f t="shared" si="83"/>
        <v>16.5134463274848</v>
      </c>
      <c r="BM29" s="11">
        <f t="shared" si="83"/>
        <v>16.5134463274848</v>
      </c>
      <c r="BN29" s="11">
        <f t="shared" si="83"/>
        <v>16.5134463274848</v>
      </c>
      <c r="BO29" s="11">
        <f t="shared" si="83"/>
        <v>16.5134463274848</v>
      </c>
      <c r="BP29" s="11">
        <f t="shared" si="83"/>
        <v>16.5134463274848</v>
      </c>
      <c r="BQ29" s="11">
        <f t="shared" si="83"/>
        <v>16.5134463274848</v>
      </c>
      <c r="BR29" s="11">
        <f t="shared" si="83"/>
        <v>16.5134463274848</v>
      </c>
      <c r="BS29" s="11">
        <f t="shared" si="83"/>
        <v>16.5134463274848</v>
      </c>
      <c r="BT29" s="11">
        <f t="shared" si="83"/>
        <v>16.5134463274848</v>
      </c>
      <c r="BU29" s="11">
        <f t="shared" si="83"/>
        <v>16.5134463274848</v>
      </c>
    </row>
    <row r="30" spans="1:73" x14ac:dyDescent="0.25">
      <c r="A30" s="8" t="s">
        <v>27</v>
      </c>
      <c r="B30" s="11">
        <f>AVERAGE('Кредитование ФЛ'!Z30:BV30)</f>
        <v>13.280781970239028</v>
      </c>
      <c r="C30" s="11">
        <f>$B$30</f>
        <v>13.280781970239028</v>
      </c>
      <c r="D30" s="11">
        <f t="shared" ref="D30:M30" si="84">$B$30</f>
        <v>13.280781970239028</v>
      </c>
      <c r="E30" s="11">
        <f t="shared" si="84"/>
        <v>13.280781970239028</v>
      </c>
      <c r="F30" s="11">
        <f t="shared" si="84"/>
        <v>13.280781970239028</v>
      </c>
      <c r="G30" s="11">
        <f t="shared" si="84"/>
        <v>13.280781970239028</v>
      </c>
      <c r="H30" s="11">
        <f t="shared" si="84"/>
        <v>13.280781970239028</v>
      </c>
      <c r="I30" s="11">
        <f t="shared" si="84"/>
        <v>13.280781970239028</v>
      </c>
      <c r="J30" s="11">
        <f t="shared" si="84"/>
        <v>13.280781970239028</v>
      </c>
      <c r="K30" s="11">
        <f t="shared" si="84"/>
        <v>13.280781970239028</v>
      </c>
      <c r="L30" s="11">
        <f t="shared" si="84"/>
        <v>13.280781970239028</v>
      </c>
      <c r="M30" s="11">
        <f t="shared" si="84"/>
        <v>13.280781970239028</v>
      </c>
      <c r="N30" s="21">
        <f>AVERAGE('Кредитование ФЛ'!AL30:CH30)</f>
        <v>12.789807198184469</v>
      </c>
      <c r="O30" s="11">
        <f t="shared" si="6"/>
        <v>12.789807198184469</v>
      </c>
      <c r="P30" s="11">
        <f t="shared" ref="P30:S30" si="85">O30</f>
        <v>12.789807198184469</v>
      </c>
      <c r="Q30" s="11">
        <f t="shared" si="85"/>
        <v>12.789807198184469</v>
      </c>
      <c r="R30" s="11">
        <f t="shared" si="85"/>
        <v>12.789807198184469</v>
      </c>
      <c r="S30" s="11">
        <f t="shared" si="85"/>
        <v>12.789807198184469</v>
      </c>
      <c r="T30" s="11">
        <f t="shared" ref="T30:BU30" si="86">S30</f>
        <v>12.789807198184469</v>
      </c>
      <c r="U30" s="11">
        <f t="shared" si="86"/>
        <v>12.789807198184469</v>
      </c>
      <c r="V30" s="11">
        <f t="shared" si="86"/>
        <v>12.789807198184469</v>
      </c>
      <c r="W30" s="11">
        <f t="shared" si="86"/>
        <v>12.789807198184469</v>
      </c>
      <c r="X30" s="11">
        <f t="shared" si="86"/>
        <v>12.789807198184469</v>
      </c>
      <c r="Y30" s="11">
        <f t="shared" si="86"/>
        <v>12.789807198184469</v>
      </c>
      <c r="Z30" s="11">
        <f t="shared" si="86"/>
        <v>12.789807198184469</v>
      </c>
      <c r="AA30" s="11">
        <f t="shared" si="86"/>
        <v>12.789807198184469</v>
      </c>
      <c r="AB30" s="11">
        <f t="shared" si="86"/>
        <v>12.789807198184469</v>
      </c>
      <c r="AC30" s="11">
        <f t="shared" si="86"/>
        <v>12.789807198184469</v>
      </c>
      <c r="AD30" s="11">
        <f t="shared" si="86"/>
        <v>12.789807198184469</v>
      </c>
      <c r="AE30" s="11">
        <f t="shared" si="86"/>
        <v>12.789807198184469</v>
      </c>
      <c r="AF30" s="11">
        <f t="shared" si="86"/>
        <v>12.789807198184469</v>
      </c>
      <c r="AG30" s="11">
        <f t="shared" si="86"/>
        <v>12.789807198184469</v>
      </c>
      <c r="AH30" s="11">
        <f t="shared" si="86"/>
        <v>12.789807198184469</v>
      </c>
      <c r="AI30" s="11">
        <f t="shared" si="86"/>
        <v>12.789807198184469</v>
      </c>
      <c r="AJ30" s="11">
        <f t="shared" si="86"/>
        <v>12.789807198184469</v>
      </c>
      <c r="AK30" s="11">
        <f t="shared" si="86"/>
        <v>12.789807198184469</v>
      </c>
      <c r="AL30" s="11">
        <f t="shared" si="86"/>
        <v>12.789807198184469</v>
      </c>
      <c r="AM30" s="11">
        <f t="shared" si="86"/>
        <v>12.789807198184469</v>
      </c>
      <c r="AN30" s="11">
        <f t="shared" si="86"/>
        <v>12.789807198184469</v>
      </c>
      <c r="AO30" s="11">
        <f t="shared" si="86"/>
        <v>12.789807198184469</v>
      </c>
      <c r="AP30" s="11">
        <f t="shared" si="86"/>
        <v>12.789807198184469</v>
      </c>
      <c r="AQ30" s="11">
        <f t="shared" si="86"/>
        <v>12.789807198184469</v>
      </c>
      <c r="AR30" s="11">
        <f t="shared" si="86"/>
        <v>12.789807198184469</v>
      </c>
      <c r="AS30" s="11">
        <f t="shared" si="86"/>
        <v>12.789807198184469</v>
      </c>
      <c r="AT30" s="11">
        <f t="shared" si="86"/>
        <v>12.789807198184469</v>
      </c>
      <c r="AU30" s="11">
        <f t="shared" si="86"/>
        <v>12.789807198184469</v>
      </c>
      <c r="AV30" s="11">
        <f t="shared" si="86"/>
        <v>12.789807198184469</v>
      </c>
      <c r="AW30" s="11">
        <f t="shared" si="86"/>
        <v>12.789807198184469</v>
      </c>
      <c r="AX30" s="11">
        <f t="shared" si="86"/>
        <v>12.789807198184469</v>
      </c>
      <c r="AY30" s="11">
        <f t="shared" si="86"/>
        <v>12.789807198184469</v>
      </c>
      <c r="AZ30" s="11">
        <f t="shared" si="86"/>
        <v>12.789807198184469</v>
      </c>
      <c r="BA30" s="11">
        <f t="shared" si="86"/>
        <v>12.789807198184469</v>
      </c>
      <c r="BB30" s="11">
        <f t="shared" si="86"/>
        <v>12.789807198184469</v>
      </c>
      <c r="BC30" s="11">
        <f t="shared" si="86"/>
        <v>12.789807198184469</v>
      </c>
      <c r="BD30" s="11">
        <f t="shared" si="86"/>
        <v>12.789807198184469</v>
      </c>
      <c r="BE30" s="11">
        <f t="shared" si="86"/>
        <v>12.789807198184469</v>
      </c>
      <c r="BF30" s="11">
        <f t="shared" si="86"/>
        <v>12.789807198184469</v>
      </c>
      <c r="BG30" s="11">
        <f t="shared" si="86"/>
        <v>12.789807198184469</v>
      </c>
      <c r="BH30" s="11">
        <f t="shared" si="86"/>
        <v>12.789807198184469</v>
      </c>
      <c r="BI30" s="11">
        <f t="shared" si="86"/>
        <v>12.789807198184469</v>
      </c>
      <c r="BJ30" s="11">
        <f t="shared" si="86"/>
        <v>12.789807198184469</v>
      </c>
      <c r="BK30" s="11">
        <f t="shared" si="86"/>
        <v>12.789807198184469</v>
      </c>
      <c r="BL30" s="11">
        <f t="shared" si="86"/>
        <v>12.789807198184469</v>
      </c>
      <c r="BM30" s="11">
        <f t="shared" si="86"/>
        <v>12.789807198184469</v>
      </c>
      <c r="BN30" s="11">
        <f t="shared" si="86"/>
        <v>12.789807198184469</v>
      </c>
      <c r="BO30" s="11">
        <f t="shared" si="86"/>
        <v>12.789807198184469</v>
      </c>
      <c r="BP30" s="11">
        <f t="shared" si="86"/>
        <v>12.789807198184469</v>
      </c>
      <c r="BQ30" s="11">
        <f t="shared" si="86"/>
        <v>12.789807198184469</v>
      </c>
      <c r="BR30" s="11">
        <f t="shared" si="86"/>
        <v>12.789807198184469</v>
      </c>
      <c r="BS30" s="11">
        <f t="shared" si="86"/>
        <v>12.789807198184469</v>
      </c>
      <c r="BT30" s="11">
        <f t="shared" si="86"/>
        <v>12.789807198184469</v>
      </c>
      <c r="BU30" s="11">
        <f t="shared" si="86"/>
        <v>12.789807198184469</v>
      </c>
    </row>
    <row r="31" spans="1:73" x14ac:dyDescent="0.25">
      <c r="A31" s="8" t="s">
        <v>28</v>
      </c>
      <c r="B31" s="11">
        <f>AVERAGE('Кредитование ФЛ'!Z31:BV31)</f>
        <v>12.597511839667746</v>
      </c>
      <c r="C31" s="11">
        <f>$B$31</f>
        <v>12.597511839667746</v>
      </c>
      <c r="D31" s="11">
        <f t="shared" ref="D31:M31" si="87">$B$31</f>
        <v>12.597511839667746</v>
      </c>
      <c r="E31" s="11">
        <f t="shared" si="87"/>
        <v>12.597511839667746</v>
      </c>
      <c r="F31" s="11">
        <f t="shared" si="87"/>
        <v>12.597511839667746</v>
      </c>
      <c r="G31" s="11">
        <f t="shared" si="87"/>
        <v>12.597511839667746</v>
      </c>
      <c r="H31" s="11">
        <f t="shared" si="87"/>
        <v>12.597511839667746</v>
      </c>
      <c r="I31" s="11">
        <f t="shared" si="87"/>
        <v>12.597511839667746</v>
      </c>
      <c r="J31" s="11">
        <f t="shared" si="87"/>
        <v>12.597511839667746</v>
      </c>
      <c r="K31" s="11">
        <f t="shared" si="87"/>
        <v>12.597511839667746</v>
      </c>
      <c r="L31" s="11">
        <f t="shared" si="87"/>
        <v>12.597511839667746</v>
      </c>
      <c r="M31" s="11">
        <f t="shared" si="87"/>
        <v>12.597511839667746</v>
      </c>
      <c r="N31" s="21">
        <f>AVERAGE('Кредитование ФЛ'!AL31:CH31)</f>
        <v>13.034144428258873</v>
      </c>
      <c r="O31" s="11">
        <f t="shared" si="6"/>
        <v>13.034144428258873</v>
      </c>
      <c r="P31" s="11">
        <f t="shared" ref="P31:S31" si="88">O31</f>
        <v>13.034144428258873</v>
      </c>
      <c r="Q31" s="11">
        <f t="shared" si="88"/>
        <v>13.034144428258873</v>
      </c>
      <c r="R31" s="11">
        <f t="shared" si="88"/>
        <v>13.034144428258873</v>
      </c>
      <c r="S31" s="11">
        <f t="shared" si="88"/>
        <v>13.034144428258873</v>
      </c>
      <c r="T31" s="11">
        <f t="shared" ref="T31:BU31" si="89">S31</f>
        <v>13.034144428258873</v>
      </c>
      <c r="U31" s="11">
        <f t="shared" si="89"/>
        <v>13.034144428258873</v>
      </c>
      <c r="V31" s="11">
        <f t="shared" si="89"/>
        <v>13.034144428258873</v>
      </c>
      <c r="W31" s="11">
        <f t="shared" si="89"/>
        <v>13.034144428258873</v>
      </c>
      <c r="X31" s="11">
        <f t="shared" si="89"/>
        <v>13.034144428258873</v>
      </c>
      <c r="Y31" s="11">
        <f t="shared" si="89"/>
        <v>13.034144428258873</v>
      </c>
      <c r="Z31" s="11">
        <f t="shared" si="89"/>
        <v>13.034144428258873</v>
      </c>
      <c r="AA31" s="11">
        <f t="shared" si="89"/>
        <v>13.034144428258873</v>
      </c>
      <c r="AB31" s="11">
        <f t="shared" si="89"/>
        <v>13.034144428258873</v>
      </c>
      <c r="AC31" s="11">
        <f t="shared" si="89"/>
        <v>13.034144428258873</v>
      </c>
      <c r="AD31" s="11">
        <f t="shared" si="89"/>
        <v>13.034144428258873</v>
      </c>
      <c r="AE31" s="11">
        <f t="shared" si="89"/>
        <v>13.034144428258873</v>
      </c>
      <c r="AF31" s="11">
        <f t="shared" si="89"/>
        <v>13.034144428258873</v>
      </c>
      <c r="AG31" s="11">
        <f t="shared" si="89"/>
        <v>13.034144428258873</v>
      </c>
      <c r="AH31" s="11">
        <f t="shared" si="89"/>
        <v>13.034144428258873</v>
      </c>
      <c r="AI31" s="11">
        <f t="shared" si="89"/>
        <v>13.034144428258873</v>
      </c>
      <c r="AJ31" s="11">
        <f t="shared" si="89"/>
        <v>13.034144428258873</v>
      </c>
      <c r="AK31" s="11">
        <f t="shared" si="89"/>
        <v>13.034144428258873</v>
      </c>
      <c r="AL31" s="11">
        <f t="shared" si="89"/>
        <v>13.034144428258873</v>
      </c>
      <c r="AM31" s="11">
        <f t="shared" si="89"/>
        <v>13.034144428258873</v>
      </c>
      <c r="AN31" s="11">
        <f t="shared" si="89"/>
        <v>13.034144428258873</v>
      </c>
      <c r="AO31" s="11">
        <f t="shared" si="89"/>
        <v>13.034144428258873</v>
      </c>
      <c r="AP31" s="11">
        <f t="shared" si="89"/>
        <v>13.034144428258873</v>
      </c>
      <c r="AQ31" s="11">
        <f t="shared" si="89"/>
        <v>13.034144428258873</v>
      </c>
      <c r="AR31" s="11">
        <f t="shared" si="89"/>
        <v>13.034144428258873</v>
      </c>
      <c r="AS31" s="11">
        <f t="shared" si="89"/>
        <v>13.034144428258873</v>
      </c>
      <c r="AT31" s="11">
        <f t="shared" si="89"/>
        <v>13.034144428258873</v>
      </c>
      <c r="AU31" s="11">
        <f t="shared" si="89"/>
        <v>13.034144428258873</v>
      </c>
      <c r="AV31" s="11">
        <f t="shared" si="89"/>
        <v>13.034144428258873</v>
      </c>
      <c r="AW31" s="11">
        <f t="shared" si="89"/>
        <v>13.034144428258873</v>
      </c>
      <c r="AX31" s="11">
        <f t="shared" si="89"/>
        <v>13.034144428258873</v>
      </c>
      <c r="AY31" s="11">
        <f t="shared" si="89"/>
        <v>13.034144428258873</v>
      </c>
      <c r="AZ31" s="11">
        <f t="shared" si="89"/>
        <v>13.034144428258873</v>
      </c>
      <c r="BA31" s="11">
        <f t="shared" si="89"/>
        <v>13.034144428258873</v>
      </c>
      <c r="BB31" s="11">
        <f t="shared" si="89"/>
        <v>13.034144428258873</v>
      </c>
      <c r="BC31" s="11">
        <f t="shared" si="89"/>
        <v>13.034144428258873</v>
      </c>
      <c r="BD31" s="11">
        <f t="shared" si="89"/>
        <v>13.034144428258873</v>
      </c>
      <c r="BE31" s="11">
        <f t="shared" si="89"/>
        <v>13.034144428258873</v>
      </c>
      <c r="BF31" s="11">
        <f t="shared" si="89"/>
        <v>13.034144428258873</v>
      </c>
      <c r="BG31" s="11">
        <f t="shared" si="89"/>
        <v>13.034144428258873</v>
      </c>
      <c r="BH31" s="11">
        <f t="shared" si="89"/>
        <v>13.034144428258873</v>
      </c>
      <c r="BI31" s="11">
        <f t="shared" si="89"/>
        <v>13.034144428258873</v>
      </c>
      <c r="BJ31" s="11">
        <f t="shared" si="89"/>
        <v>13.034144428258873</v>
      </c>
      <c r="BK31" s="11">
        <f t="shared" si="89"/>
        <v>13.034144428258873</v>
      </c>
      <c r="BL31" s="11">
        <f t="shared" si="89"/>
        <v>13.034144428258873</v>
      </c>
      <c r="BM31" s="11">
        <f t="shared" si="89"/>
        <v>13.034144428258873</v>
      </c>
      <c r="BN31" s="11">
        <f t="shared" si="89"/>
        <v>13.034144428258873</v>
      </c>
      <c r="BO31" s="11">
        <f t="shared" si="89"/>
        <v>13.034144428258873</v>
      </c>
      <c r="BP31" s="11">
        <f t="shared" si="89"/>
        <v>13.034144428258873</v>
      </c>
      <c r="BQ31" s="11">
        <f t="shared" si="89"/>
        <v>13.034144428258873</v>
      </c>
      <c r="BR31" s="11">
        <f t="shared" si="89"/>
        <v>13.034144428258873</v>
      </c>
      <c r="BS31" s="11">
        <f t="shared" si="89"/>
        <v>13.034144428258873</v>
      </c>
      <c r="BT31" s="11">
        <f t="shared" si="89"/>
        <v>13.034144428258873</v>
      </c>
      <c r="BU31" s="11">
        <f t="shared" si="89"/>
        <v>13.034144428258873</v>
      </c>
    </row>
    <row r="32" spans="1:73" x14ac:dyDescent="0.25">
      <c r="A32" s="8" t="s">
        <v>29</v>
      </c>
      <c r="B32" s="11">
        <f>AVERAGE('Кредитование ФЛ'!Z32:BV32)</f>
        <v>13.607089275343331</v>
      </c>
      <c r="C32" s="11">
        <f>$B$32</f>
        <v>13.607089275343331</v>
      </c>
      <c r="D32" s="11">
        <f t="shared" ref="D32:M32" si="90">$B$32</f>
        <v>13.607089275343331</v>
      </c>
      <c r="E32" s="11">
        <f t="shared" si="90"/>
        <v>13.607089275343331</v>
      </c>
      <c r="F32" s="11">
        <f t="shared" si="90"/>
        <v>13.607089275343331</v>
      </c>
      <c r="G32" s="11">
        <f t="shared" si="90"/>
        <v>13.607089275343331</v>
      </c>
      <c r="H32" s="11">
        <f t="shared" si="90"/>
        <v>13.607089275343331</v>
      </c>
      <c r="I32" s="11">
        <f t="shared" si="90"/>
        <v>13.607089275343331</v>
      </c>
      <c r="J32" s="11">
        <f t="shared" si="90"/>
        <v>13.607089275343331</v>
      </c>
      <c r="K32" s="11">
        <f t="shared" si="90"/>
        <v>13.607089275343331</v>
      </c>
      <c r="L32" s="11">
        <f t="shared" si="90"/>
        <v>13.607089275343331</v>
      </c>
      <c r="M32" s="11">
        <f t="shared" si="90"/>
        <v>13.607089275343331</v>
      </c>
      <c r="N32" s="21">
        <f>AVERAGE('Кредитование ФЛ'!AL32:CH32)</f>
        <v>13.766615901150413</v>
      </c>
      <c r="O32" s="11">
        <f t="shared" si="6"/>
        <v>13.766615901150413</v>
      </c>
      <c r="P32" s="11">
        <f t="shared" ref="P32:S32" si="91">O32</f>
        <v>13.766615901150413</v>
      </c>
      <c r="Q32" s="11">
        <f t="shared" si="91"/>
        <v>13.766615901150413</v>
      </c>
      <c r="R32" s="11">
        <f t="shared" si="91"/>
        <v>13.766615901150413</v>
      </c>
      <c r="S32" s="11">
        <f t="shared" si="91"/>
        <v>13.766615901150413</v>
      </c>
      <c r="T32" s="11">
        <f t="shared" ref="T32:BU32" si="92">S32</f>
        <v>13.766615901150413</v>
      </c>
      <c r="U32" s="11">
        <f t="shared" si="92"/>
        <v>13.766615901150413</v>
      </c>
      <c r="V32" s="11">
        <f t="shared" si="92"/>
        <v>13.766615901150413</v>
      </c>
      <c r="W32" s="11">
        <f t="shared" si="92"/>
        <v>13.766615901150413</v>
      </c>
      <c r="X32" s="11">
        <f t="shared" si="92"/>
        <v>13.766615901150413</v>
      </c>
      <c r="Y32" s="11">
        <f t="shared" si="92"/>
        <v>13.766615901150413</v>
      </c>
      <c r="Z32" s="11">
        <f t="shared" si="92"/>
        <v>13.766615901150413</v>
      </c>
      <c r="AA32" s="11">
        <f t="shared" si="92"/>
        <v>13.766615901150413</v>
      </c>
      <c r="AB32" s="11">
        <f t="shared" si="92"/>
        <v>13.766615901150413</v>
      </c>
      <c r="AC32" s="11">
        <f t="shared" si="92"/>
        <v>13.766615901150413</v>
      </c>
      <c r="AD32" s="11">
        <f t="shared" si="92"/>
        <v>13.766615901150413</v>
      </c>
      <c r="AE32" s="11">
        <f t="shared" si="92"/>
        <v>13.766615901150413</v>
      </c>
      <c r="AF32" s="11">
        <f t="shared" si="92"/>
        <v>13.766615901150413</v>
      </c>
      <c r="AG32" s="11">
        <f t="shared" si="92"/>
        <v>13.766615901150413</v>
      </c>
      <c r="AH32" s="11">
        <f t="shared" si="92"/>
        <v>13.766615901150413</v>
      </c>
      <c r="AI32" s="11">
        <f t="shared" si="92"/>
        <v>13.766615901150413</v>
      </c>
      <c r="AJ32" s="11">
        <f t="shared" si="92"/>
        <v>13.766615901150413</v>
      </c>
      <c r="AK32" s="11">
        <f t="shared" si="92"/>
        <v>13.766615901150413</v>
      </c>
      <c r="AL32" s="11">
        <f t="shared" si="92"/>
        <v>13.766615901150413</v>
      </c>
      <c r="AM32" s="11">
        <f t="shared" si="92"/>
        <v>13.766615901150413</v>
      </c>
      <c r="AN32" s="11">
        <f t="shared" si="92"/>
        <v>13.766615901150413</v>
      </c>
      <c r="AO32" s="11">
        <f t="shared" si="92"/>
        <v>13.766615901150413</v>
      </c>
      <c r="AP32" s="11">
        <f t="shared" si="92"/>
        <v>13.766615901150413</v>
      </c>
      <c r="AQ32" s="11">
        <f t="shared" si="92"/>
        <v>13.766615901150413</v>
      </c>
      <c r="AR32" s="11">
        <f t="shared" si="92"/>
        <v>13.766615901150413</v>
      </c>
      <c r="AS32" s="11">
        <f t="shared" si="92"/>
        <v>13.766615901150413</v>
      </c>
      <c r="AT32" s="11">
        <f t="shared" si="92"/>
        <v>13.766615901150413</v>
      </c>
      <c r="AU32" s="11">
        <f t="shared" si="92"/>
        <v>13.766615901150413</v>
      </c>
      <c r="AV32" s="11">
        <f t="shared" si="92"/>
        <v>13.766615901150413</v>
      </c>
      <c r="AW32" s="11">
        <f t="shared" si="92"/>
        <v>13.766615901150413</v>
      </c>
      <c r="AX32" s="11">
        <f t="shared" si="92"/>
        <v>13.766615901150413</v>
      </c>
      <c r="AY32" s="11">
        <f t="shared" si="92"/>
        <v>13.766615901150413</v>
      </c>
      <c r="AZ32" s="11">
        <f t="shared" si="92"/>
        <v>13.766615901150413</v>
      </c>
      <c r="BA32" s="11">
        <f t="shared" si="92"/>
        <v>13.766615901150413</v>
      </c>
      <c r="BB32" s="11">
        <f t="shared" si="92"/>
        <v>13.766615901150413</v>
      </c>
      <c r="BC32" s="11">
        <f t="shared" si="92"/>
        <v>13.766615901150413</v>
      </c>
      <c r="BD32" s="11">
        <f t="shared" si="92"/>
        <v>13.766615901150413</v>
      </c>
      <c r="BE32" s="11">
        <f t="shared" si="92"/>
        <v>13.766615901150413</v>
      </c>
      <c r="BF32" s="11">
        <f t="shared" si="92"/>
        <v>13.766615901150413</v>
      </c>
      <c r="BG32" s="11">
        <f t="shared" si="92"/>
        <v>13.766615901150413</v>
      </c>
      <c r="BH32" s="11">
        <f t="shared" si="92"/>
        <v>13.766615901150413</v>
      </c>
      <c r="BI32" s="11">
        <f t="shared" si="92"/>
        <v>13.766615901150413</v>
      </c>
      <c r="BJ32" s="11">
        <f t="shared" si="92"/>
        <v>13.766615901150413</v>
      </c>
      <c r="BK32" s="11">
        <f t="shared" si="92"/>
        <v>13.766615901150413</v>
      </c>
      <c r="BL32" s="11">
        <f t="shared" si="92"/>
        <v>13.766615901150413</v>
      </c>
      <c r="BM32" s="11">
        <f t="shared" si="92"/>
        <v>13.766615901150413</v>
      </c>
      <c r="BN32" s="11">
        <f t="shared" si="92"/>
        <v>13.766615901150413</v>
      </c>
      <c r="BO32" s="11">
        <f t="shared" si="92"/>
        <v>13.766615901150413</v>
      </c>
      <c r="BP32" s="11">
        <f t="shared" si="92"/>
        <v>13.766615901150413</v>
      </c>
      <c r="BQ32" s="11">
        <f t="shared" si="92"/>
        <v>13.766615901150413</v>
      </c>
      <c r="BR32" s="11">
        <f t="shared" si="92"/>
        <v>13.766615901150413</v>
      </c>
      <c r="BS32" s="11">
        <f t="shared" si="92"/>
        <v>13.766615901150413</v>
      </c>
      <c r="BT32" s="11">
        <f t="shared" si="92"/>
        <v>13.766615901150413</v>
      </c>
      <c r="BU32" s="11">
        <f t="shared" si="92"/>
        <v>13.766615901150413</v>
      </c>
    </row>
    <row r="33" spans="1:73" x14ac:dyDescent="0.25">
      <c r="A33" s="8" t="s">
        <v>30</v>
      </c>
      <c r="B33" s="11">
        <f>AVERAGE('Кредитование ФЛ'!Z33:BV33)</f>
        <v>17.567313894430981</v>
      </c>
      <c r="C33" s="11">
        <f>$B$33</f>
        <v>17.567313894430981</v>
      </c>
      <c r="D33" s="11">
        <f t="shared" ref="D33:M33" si="93">$B$33</f>
        <v>17.567313894430981</v>
      </c>
      <c r="E33" s="11">
        <f t="shared" si="93"/>
        <v>17.567313894430981</v>
      </c>
      <c r="F33" s="11">
        <f t="shared" si="93"/>
        <v>17.567313894430981</v>
      </c>
      <c r="G33" s="11">
        <f t="shared" si="93"/>
        <v>17.567313894430981</v>
      </c>
      <c r="H33" s="11">
        <f t="shared" si="93"/>
        <v>17.567313894430981</v>
      </c>
      <c r="I33" s="11">
        <f t="shared" si="93"/>
        <v>17.567313894430981</v>
      </c>
      <c r="J33" s="11">
        <f t="shared" si="93"/>
        <v>17.567313894430981</v>
      </c>
      <c r="K33" s="11">
        <f t="shared" si="93"/>
        <v>17.567313894430981</v>
      </c>
      <c r="L33" s="11">
        <f t="shared" si="93"/>
        <v>17.567313894430981</v>
      </c>
      <c r="M33" s="11">
        <f t="shared" si="93"/>
        <v>17.567313894430981</v>
      </c>
      <c r="N33" s="21">
        <f>AVERAGE('Кредитование ФЛ'!AL33:CH33)</f>
        <v>16.346048156238247</v>
      </c>
      <c r="O33" s="11">
        <f t="shared" si="6"/>
        <v>16.346048156238247</v>
      </c>
      <c r="P33" s="11">
        <f t="shared" ref="P33:S33" si="94">O33</f>
        <v>16.346048156238247</v>
      </c>
      <c r="Q33" s="11">
        <f t="shared" si="94"/>
        <v>16.346048156238247</v>
      </c>
      <c r="R33" s="11">
        <f t="shared" si="94"/>
        <v>16.346048156238247</v>
      </c>
      <c r="S33" s="11">
        <f t="shared" si="94"/>
        <v>16.346048156238247</v>
      </c>
      <c r="T33" s="11">
        <f t="shared" ref="T33:BU33" si="95">S33</f>
        <v>16.346048156238247</v>
      </c>
      <c r="U33" s="11">
        <f t="shared" si="95"/>
        <v>16.346048156238247</v>
      </c>
      <c r="V33" s="11">
        <f t="shared" si="95"/>
        <v>16.346048156238247</v>
      </c>
      <c r="W33" s="11">
        <f t="shared" si="95"/>
        <v>16.346048156238247</v>
      </c>
      <c r="X33" s="11">
        <f t="shared" si="95"/>
        <v>16.346048156238247</v>
      </c>
      <c r="Y33" s="11">
        <f t="shared" si="95"/>
        <v>16.346048156238247</v>
      </c>
      <c r="Z33" s="11">
        <f t="shared" si="95"/>
        <v>16.346048156238247</v>
      </c>
      <c r="AA33" s="11">
        <f t="shared" si="95"/>
        <v>16.346048156238247</v>
      </c>
      <c r="AB33" s="11">
        <f t="shared" si="95"/>
        <v>16.346048156238247</v>
      </c>
      <c r="AC33" s="11">
        <f t="shared" si="95"/>
        <v>16.346048156238247</v>
      </c>
      <c r="AD33" s="11">
        <f t="shared" si="95"/>
        <v>16.346048156238247</v>
      </c>
      <c r="AE33" s="11">
        <f t="shared" si="95"/>
        <v>16.346048156238247</v>
      </c>
      <c r="AF33" s="11">
        <f t="shared" si="95"/>
        <v>16.346048156238247</v>
      </c>
      <c r="AG33" s="11">
        <f t="shared" si="95"/>
        <v>16.346048156238247</v>
      </c>
      <c r="AH33" s="11">
        <f t="shared" si="95"/>
        <v>16.346048156238247</v>
      </c>
      <c r="AI33" s="11">
        <f t="shared" si="95"/>
        <v>16.346048156238247</v>
      </c>
      <c r="AJ33" s="11">
        <f t="shared" si="95"/>
        <v>16.346048156238247</v>
      </c>
      <c r="AK33" s="11">
        <f t="shared" si="95"/>
        <v>16.346048156238247</v>
      </c>
      <c r="AL33" s="11">
        <f t="shared" si="95"/>
        <v>16.346048156238247</v>
      </c>
      <c r="AM33" s="11">
        <f t="shared" si="95"/>
        <v>16.346048156238247</v>
      </c>
      <c r="AN33" s="11">
        <f t="shared" si="95"/>
        <v>16.346048156238247</v>
      </c>
      <c r="AO33" s="11">
        <f t="shared" si="95"/>
        <v>16.346048156238247</v>
      </c>
      <c r="AP33" s="11">
        <f t="shared" si="95"/>
        <v>16.346048156238247</v>
      </c>
      <c r="AQ33" s="11">
        <f t="shared" si="95"/>
        <v>16.346048156238247</v>
      </c>
      <c r="AR33" s="11">
        <f t="shared" si="95"/>
        <v>16.346048156238247</v>
      </c>
      <c r="AS33" s="11">
        <f t="shared" si="95"/>
        <v>16.346048156238247</v>
      </c>
      <c r="AT33" s="11">
        <f t="shared" si="95"/>
        <v>16.346048156238247</v>
      </c>
      <c r="AU33" s="11">
        <f t="shared" si="95"/>
        <v>16.346048156238247</v>
      </c>
      <c r="AV33" s="11">
        <f t="shared" si="95"/>
        <v>16.346048156238247</v>
      </c>
      <c r="AW33" s="11">
        <f t="shared" si="95"/>
        <v>16.346048156238247</v>
      </c>
      <c r="AX33" s="11">
        <f t="shared" si="95"/>
        <v>16.346048156238247</v>
      </c>
      <c r="AY33" s="11">
        <f t="shared" si="95"/>
        <v>16.346048156238247</v>
      </c>
      <c r="AZ33" s="11">
        <f t="shared" si="95"/>
        <v>16.346048156238247</v>
      </c>
      <c r="BA33" s="11">
        <f t="shared" si="95"/>
        <v>16.346048156238247</v>
      </c>
      <c r="BB33" s="11">
        <f t="shared" si="95"/>
        <v>16.346048156238247</v>
      </c>
      <c r="BC33" s="11">
        <f t="shared" si="95"/>
        <v>16.346048156238247</v>
      </c>
      <c r="BD33" s="11">
        <f t="shared" si="95"/>
        <v>16.346048156238247</v>
      </c>
      <c r="BE33" s="11">
        <f t="shared" si="95"/>
        <v>16.346048156238247</v>
      </c>
      <c r="BF33" s="11">
        <f t="shared" si="95"/>
        <v>16.346048156238247</v>
      </c>
      <c r="BG33" s="11">
        <f t="shared" si="95"/>
        <v>16.346048156238247</v>
      </c>
      <c r="BH33" s="11">
        <f t="shared" si="95"/>
        <v>16.346048156238247</v>
      </c>
      <c r="BI33" s="11">
        <f t="shared" si="95"/>
        <v>16.346048156238247</v>
      </c>
      <c r="BJ33" s="11">
        <f t="shared" si="95"/>
        <v>16.346048156238247</v>
      </c>
      <c r="BK33" s="11">
        <f t="shared" si="95"/>
        <v>16.346048156238247</v>
      </c>
      <c r="BL33" s="11">
        <f t="shared" si="95"/>
        <v>16.346048156238247</v>
      </c>
      <c r="BM33" s="11">
        <f t="shared" si="95"/>
        <v>16.346048156238247</v>
      </c>
      <c r="BN33" s="11">
        <f t="shared" si="95"/>
        <v>16.346048156238247</v>
      </c>
      <c r="BO33" s="11">
        <f t="shared" si="95"/>
        <v>16.346048156238247</v>
      </c>
      <c r="BP33" s="11">
        <f t="shared" si="95"/>
        <v>16.346048156238247</v>
      </c>
      <c r="BQ33" s="11">
        <f t="shared" si="95"/>
        <v>16.346048156238247</v>
      </c>
      <c r="BR33" s="11">
        <f t="shared" si="95"/>
        <v>16.346048156238247</v>
      </c>
      <c r="BS33" s="11">
        <f t="shared" si="95"/>
        <v>16.346048156238247</v>
      </c>
      <c r="BT33" s="11">
        <f t="shared" si="95"/>
        <v>16.346048156238247</v>
      </c>
      <c r="BU33" s="11">
        <f t="shared" si="95"/>
        <v>16.346048156238247</v>
      </c>
    </row>
    <row r="34" spans="1:73" ht="31.5" x14ac:dyDescent="0.25">
      <c r="A34" s="8" t="s">
        <v>32</v>
      </c>
      <c r="B34" s="11">
        <f>AVERAGE('Кредитование ФЛ'!Z34:BV34)</f>
        <v>18.841048903764467</v>
      </c>
      <c r="C34" s="11">
        <f>$B$34</f>
        <v>18.841048903764467</v>
      </c>
      <c r="D34" s="11">
        <f t="shared" ref="D34:M34" si="96">$B$34</f>
        <v>18.841048903764467</v>
      </c>
      <c r="E34" s="11">
        <f t="shared" si="96"/>
        <v>18.841048903764467</v>
      </c>
      <c r="F34" s="11">
        <f t="shared" si="96"/>
        <v>18.841048903764467</v>
      </c>
      <c r="G34" s="11">
        <f t="shared" si="96"/>
        <v>18.841048903764467</v>
      </c>
      <c r="H34" s="11">
        <f t="shared" si="96"/>
        <v>18.841048903764467</v>
      </c>
      <c r="I34" s="11">
        <f t="shared" si="96"/>
        <v>18.841048903764467</v>
      </c>
      <c r="J34" s="11">
        <f t="shared" si="96"/>
        <v>18.841048903764467</v>
      </c>
      <c r="K34" s="11">
        <f t="shared" si="96"/>
        <v>18.841048903764467</v>
      </c>
      <c r="L34" s="11">
        <f t="shared" si="96"/>
        <v>18.841048903764467</v>
      </c>
      <c r="M34" s="11">
        <f t="shared" si="96"/>
        <v>18.841048903764467</v>
      </c>
      <c r="N34" s="21">
        <f>AVERAGE('Кредитование ФЛ'!AL34:CH34)</f>
        <v>21.667162827725647</v>
      </c>
      <c r="O34" s="11">
        <f t="shared" si="6"/>
        <v>21.667162827725647</v>
      </c>
      <c r="P34" s="11">
        <f t="shared" ref="P34:S34" si="97">O34</f>
        <v>21.667162827725647</v>
      </c>
      <c r="Q34" s="11">
        <f t="shared" si="97"/>
        <v>21.667162827725647</v>
      </c>
      <c r="R34" s="11">
        <f t="shared" si="97"/>
        <v>21.667162827725647</v>
      </c>
      <c r="S34" s="11">
        <f t="shared" si="97"/>
        <v>21.667162827725647</v>
      </c>
      <c r="T34" s="11">
        <f t="shared" ref="T34:BU34" si="98">S34</f>
        <v>21.667162827725647</v>
      </c>
      <c r="U34" s="11">
        <f t="shared" si="98"/>
        <v>21.667162827725647</v>
      </c>
      <c r="V34" s="11">
        <f t="shared" si="98"/>
        <v>21.667162827725647</v>
      </c>
      <c r="W34" s="11">
        <f t="shared" si="98"/>
        <v>21.667162827725647</v>
      </c>
      <c r="X34" s="11">
        <f t="shared" si="98"/>
        <v>21.667162827725647</v>
      </c>
      <c r="Y34" s="11">
        <f t="shared" si="98"/>
        <v>21.667162827725647</v>
      </c>
      <c r="Z34" s="11">
        <f t="shared" si="98"/>
        <v>21.667162827725647</v>
      </c>
      <c r="AA34" s="11">
        <f t="shared" si="98"/>
        <v>21.667162827725647</v>
      </c>
      <c r="AB34" s="11">
        <f t="shared" si="98"/>
        <v>21.667162827725647</v>
      </c>
      <c r="AC34" s="11">
        <f t="shared" si="98"/>
        <v>21.667162827725647</v>
      </c>
      <c r="AD34" s="11">
        <f t="shared" si="98"/>
        <v>21.667162827725647</v>
      </c>
      <c r="AE34" s="11">
        <f t="shared" si="98"/>
        <v>21.667162827725647</v>
      </c>
      <c r="AF34" s="11">
        <f t="shared" si="98"/>
        <v>21.667162827725647</v>
      </c>
      <c r="AG34" s="11">
        <f t="shared" si="98"/>
        <v>21.667162827725647</v>
      </c>
      <c r="AH34" s="11">
        <f t="shared" si="98"/>
        <v>21.667162827725647</v>
      </c>
      <c r="AI34" s="11">
        <f t="shared" si="98"/>
        <v>21.667162827725647</v>
      </c>
      <c r="AJ34" s="11">
        <f t="shared" si="98"/>
        <v>21.667162827725647</v>
      </c>
      <c r="AK34" s="11">
        <f t="shared" si="98"/>
        <v>21.667162827725647</v>
      </c>
      <c r="AL34" s="11">
        <f t="shared" si="98"/>
        <v>21.667162827725647</v>
      </c>
      <c r="AM34" s="11">
        <f t="shared" si="98"/>
        <v>21.667162827725647</v>
      </c>
      <c r="AN34" s="11">
        <f t="shared" si="98"/>
        <v>21.667162827725647</v>
      </c>
      <c r="AO34" s="11">
        <f t="shared" si="98"/>
        <v>21.667162827725647</v>
      </c>
      <c r="AP34" s="11">
        <f t="shared" si="98"/>
        <v>21.667162827725647</v>
      </c>
      <c r="AQ34" s="11">
        <f t="shared" si="98"/>
        <v>21.667162827725647</v>
      </c>
      <c r="AR34" s="11">
        <f t="shared" si="98"/>
        <v>21.667162827725647</v>
      </c>
      <c r="AS34" s="11">
        <f t="shared" si="98"/>
        <v>21.667162827725647</v>
      </c>
      <c r="AT34" s="11">
        <f t="shared" si="98"/>
        <v>21.667162827725647</v>
      </c>
      <c r="AU34" s="11">
        <f t="shared" si="98"/>
        <v>21.667162827725647</v>
      </c>
      <c r="AV34" s="11">
        <f t="shared" si="98"/>
        <v>21.667162827725647</v>
      </c>
      <c r="AW34" s="11">
        <f t="shared" si="98"/>
        <v>21.667162827725647</v>
      </c>
      <c r="AX34" s="11">
        <f t="shared" si="98"/>
        <v>21.667162827725647</v>
      </c>
      <c r="AY34" s="11">
        <f t="shared" si="98"/>
        <v>21.667162827725647</v>
      </c>
      <c r="AZ34" s="11">
        <f t="shared" si="98"/>
        <v>21.667162827725647</v>
      </c>
      <c r="BA34" s="11">
        <f t="shared" si="98"/>
        <v>21.667162827725647</v>
      </c>
      <c r="BB34" s="11">
        <f t="shared" si="98"/>
        <v>21.667162827725647</v>
      </c>
      <c r="BC34" s="11">
        <f t="shared" si="98"/>
        <v>21.667162827725647</v>
      </c>
      <c r="BD34" s="11">
        <f t="shared" si="98"/>
        <v>21.667162827725647</v>
      </c>
      <c r="BE34" s="11">
        <f t="shared" si="98"/>
        <v>21.667162827725647</v>
      </c>
      <c r="BF34" s="11">
        <f t="shared" si="98"/>
        <v>21.667162827725647</v>
      </c>
      <c r="BG34" s="11">
        <f t="shared" si="98"/>
        <v>21.667162827725647</v>
      </c>
      <c r="BH34" s="11">
        <f t="shared" si="98"/>
        <v>21.667162827725647</v>
      </c>
      <c r="BI34" s="11">
        <f t="shared" si="98"/>
        <v>21.667162827725647</v>
      </c>
      <c r="BJ34" s="11">
        <f t="shared" si="98"/>
        <v>21.667162827725647</v>
      </c>
      <c r="BK34" s="11">
        <f t="shared" si="98"/>
        <v>21.667162827725647</v>
      </c>
      <c r="BL34" s="11">
        <f t="shared" si="98"/>
        <v>21.667162827725647</v>
      </c>
      <c r="BM34" s="11">
        <f t="shared" si="98"/>
        <v>21.667162827725647</v>
      </c>
      <c r="BN34" s="11">
        <f t="shared" si="98"/>
        <v>21.667162827725647</v>
      </c>
      <c r="BO34" s="11">
        <f t="shared" si="98"/>
        <v>21.667162827725647</v>
      </c>
      <c r="BP34" s="11">
        <f t="shared" si="98"/>
        <v>21.667162827725647</v>
      </c>
      <c r="BQ34" s="11">
        <f t="shared" si="98"/>
        <v>21.667162827725647</v>
      </c>
      <c r="BR34" s="11">
        <f t="shared" si="98"/>
        <v>21.667162827725647</v>
      </c>
      <c r="BS34" s="11">
        <f t="shared" si="98"/>
        <v>21.667162827725647</v>
      </c>
      <c r="BT34" s="11">
        <f t="shared" si="98"/>
        <v>21.667162827725647</v>
      </c>
      <c r="BU34" s="11">
        <f t="shared" si="98"/>
        <v>21.667162827725647</v>
      </c>
    </row>
    <row r="35" spans="1:73" x14ac:dyDescent="0.25">
      <c r="A35" s="8" t="s">
        <v>33</v>
      </c>
      <c r="B35" s="11">
        <f>AVERAGE('Кредитование ФЛ'!Z35:BV35)</f>
        <v>19.626859504595295</v>
      </c>
      <c r="C35" s="11">
        <f>$B$35</f>
        <v>19.626859504595295</v>
      </c>
      <c r="D35" s="11">
        <f t="shared" ref="D35:M35" si="99">$B$35</f>
        <v>19.626859504595295</v>
      </c>
      <c r="E35" s="11">
        <f t="shared" si="99"/>
        <v>19.626859504595295</v>
      </c>
      <c r="F35" s="11">
        <f t="shared" si="99"/>
        <v>19.626859504595295</v>
      </c>
      <c r="G35" s="11">
        <f t="shared" si="99"/>
        <v>19.626859504595295</v>
      </c>
      <c r="H35" s="11">
        <f t="shared" si="99"/>
        <v>19.626859504595295</v>
      </c>
      <c r="I35" s="11">
        <f t="shared" si="99"/>
        <v>19.626859504595295</v>
      </c>
      <c r="J35" s="11">
        <f t="shared" si="99"/>
        <v>19.626859504595295</v>
      </c>
      <c r="K35" s="11">
        <f t="shared" si="99"/>
        <v>19.626859504595295</v>
      </c>
      <c r="L35" s="11">
        <f t="shared" si="99"/>
        <v>19.626859504595295</v>
      </c>
      <c r="M35" s="11">
        <f t="shared" si="99"/>
        <v>19.626859504595295</v>
      </c>
      <c r="N35" s="21">
        <f>AVERAGE('Кредитование ФЛ'!AL35:CH35)</f>
        <v>23.18239380974622</v>
      </c>
      <c r="O35" s="11">
        <f t="shared" si="6"/>
        <v>23.18239380974622</v>
      </c>
      <c r="P35" s="11">
        <f t="shared" ref="P35:S35" si="100">O35</f>
        <v>23.18239380974622</v>
      </c>
      <c r="Q35" s="11">
        <f t="shared" si="100"/>
        <v>23.18239380974622</v>
      </c>
      <c r="R35" s="11">
        <f t="shared" si="100"/>
        <v>23.18239380974622</v>
      </c>
      <c r="S35" s="11">
        <f t="shared" si="100"/>
        <v>23.18239380974622</v>
      </c>
      <c r="T35" s="11">
        <f t="shared" ref="T35:BU35" si="101">S35</f>
        <v>23.18239380974622</v>
      </c>
      <c r="U35" s="11">
        <f t="shared" si="101"/>
        <v>23.18239380974622</v>
      </c>
      <c r="V35" s="11">
        <f t="shared" si="101"/>
        <v>23.18239380974622</v>
      </c>
      <c r="W35" s="11">
        <f t="shared" si="101"/>
        <v>23.18239380974622</v>
      </c>
      <c r="X35" s="11">
        <f t="shared" si="101"/>
        <v>23.18239380974622</v>
      </c>
      <c r="Y35" s="11">
        <f t="shared" si="101"/>
        <v>23.18239380974622</v>
      </c>
      <c r="Z35" s="11">
        <f t="shared" si="101"/>
        <v>23.18239380974622</v>
      </c>
      <c r="AA35" s="11">
        <f t="shared" si="101"/>
        <v>23.18239380974622</v>
      </c>
      <c r="AB35" s="11">
        <f t="shared" si="101"/>
        <v>23.18239380974622</v>
      </c>
      <c r="AC35" s="11">
        <f t="shared" si="101"/>
        <v>23.18239380974622</v>
      </c>
      <c r="AD35" s="11">
        <f t="shared" si="101"/>
        <v>23.18239380974622</v>
      </c>
      <c r="AE35" s="11">
        <f t="shared" si="101"/>
        <v>23.18239380974622</v>
      </c>
      <c r="AF35" s="11">
        <f t="shared" si="101"/>
        <v>23.18239380974622</v>
      </c>
      <c r="AG35" s="11">
        <f t="shared" si="101"/>
        <v>23.18239380974622</v>
      </c>
      <c r="AH35" s="11">
        <f t="shared" si="101"/>
        <v>23.18239380974622</v>
      </c>
      <c r="AI35" s="11">
        <f t="shared" si="101"/>
        <v>23.18239380974622</v>
      </c>
      <c r="AJ35" s="11">
        <f t="shared" si="101"/>
        <v>23.18239380974622</v>
      </c>
      <c r="AK35" s="11">
        <f t="shared" si="101"/>
        <v>23.18239380974622</v>
      </c>
      <c r="AL35" s="11">
        <f t="shared" si="101"/>
        <v>23.18239380974622</v>
      </c>
      <c r="AM35" s="11">
        <f t="shared" si="101"/>
        <v>23.18239380974622</v>
      </c>
      <c r="AN35" s="11">
        <f t="shared" si="101"/>
        <v>23.18239380974622</v>
      </c>
      <c r="AO35" s="11">
        <f t="shared" si="101"/>
        <v>23.18239380974622</v>
      </c>
      <c r="AP35" s="11">
        <f t="shared" si="101"/>
        <v>23.18239380974622</v>
      </c>
      <c r="AQ35" s="11">
        <f t="shared" si="101"/>
        <v>23.18239380974622</v>
      </c>
      <c r="AR35" s="11">
        <f t="shared" si="101"/>
        <v>23.18239380974622</v>
      </c>
      <c r="AS35" s="11">
        <f t="shared" si="101"/>
        <v>23.18239380974622</v>
      </c>
      <c r="AT35" s="11">
        <f t="shared" si="101"/>
        <v>23.18239380974622</v>
      </c>
      <c r="AU35" s="11">
        <f t="shared" si="101"/>
        <v>23.18239380974622</v>
      </c>
      <c r="AV35" s="11">
        <f t="shared" si="101"/>
        <v>23.18239380974622</v>
      </c>
      <c r="AW35" s="11">
        <f t="shared" si="101"/>
        <v>23.18239380974622</v>
      </c>
      <c r="AX35" s="11">
        <f t="shared" si="101"/>
        <v>23.18239380974622</v>
      </c>
      <c r="AY35" s="11">
        <f t="shared" si="101"/>
        <v>23.18239380974622</v>
      </c>
      <c r="AZ35" s="11">
        <f t="shared" si="101"/>
        <v>23.18239380974622</v>
      </c>
      <c r="BA35" s="11">
        <f t="shared" si="101"/>
        <v>23.18239380974622</v>
      </c>
      <c r="BB35" s="11">
        <f t="shared" si="101"/>
        <v>23.18239380974622</v>
      </c>
      <c r="BC35" s="11">
        <f t="shared" si="101"/>
        <v>23.18239380974622</v>
      </c>
      <c r="BD35" s="11">
        <f t="shared" si="101"/>
        <v>23.18239380974622</v>
      </c>
      <c r="BE35" s="11">
        <f t="shared" si="101"/>
        <v>23.18239380974622</v>
      </c>
      <c r="BF35" s="11">
        <f t="shared" si="101"/>
        <v>23.18239380974622</v>
      </c>
      <c r="BG35" s="11">
        <f t="shared" si="101"/>
        <v>23.18239380974622</v>
      </c>
      <c r="BH35" s="11">
        <f t="shared" si="101"/>
        <v>23.18239380974622</v>
      </c>
      <c r="BI35" s="11">
        <f t="shared" si="101"/>
        <v>23.18239380974622</v>
      </c>
      <c r="BJ35" s="11">
        <f t="shared" si="101"/>
        <v>23.18239380974622</v>
      </c>
      <c r="BK35" s="11">
        <f t="shared" si="101"/>
        <v>23.18239380974622</v>
      </c>
      <c r="BL35" s="11">
        <f t="shared" si="101"/>
        <v>23.18239380974622</v>
      </c>
      <c r="BM35" s="11">
        <f t="shared" si="101"/>
        <v>23.18239380974622</v>
      </c>
      <c r="BN35" s="11">
        <f t="shared" si="101"/>
        <v>23.18239380974622</v>
      </c>
      <c r="BO35" s="11">
        <f t="shared" si="101"/>
        <v>23.18239380974622</v>
      </c>
      <c r="BP35" s="11">
        <f t="shared" si="101"/>
        <v>23.18239380974622</v>
      </c>
      <c r="BQ35" s="11">
        <f t="shared" si="101"/>
        <v>23.18239380974622</v>
      </c>
      <c r="BR35" s="11">
        <f t="shared" si="101"/>
        <v>23.18239380974622</v>
      </c>
      <c r="BS35" s="11">
        <f t="shared" si="101"/>
        <v>23.18239380974622</v>
      </c>
      <c r="BT35" s="11">
        <f t="shared" si="101"/>
        <v>23.18239380974622</v>
      </c>
      <c r="BU35" s="11">
        <f t="shared" si="101"/>
        <v>23.18239380974622</v>
      </c>
    </row>
    <row r="36" spans="1:73" x14ac:dyDescent="0.25">
      <c r="A36" s="8" t="s">
        <v>34</v>
      </c>
      <c r="B36" s="11">
        <f>AVERAGE('Кредитование ФЛ'!Z36:BV36)</f>
        <v>33.884578138962297</v>
      </c>
      <c r="C36" s="11">
        <f>$B$36</f>
        <v>33.884578138962297</v>
      </c>
      <c r="D36" s="11">
        <f t="shared" ref="D36:M36" si="102">$B$36</f>
        <v>33.884578138962297</v>
      </c>
      <c r="E36" s="11">
        <f t="shared" si="102"/>
        <v>33.884578138962297</v>
      </c>
      <c r="F36" s="11">
        <f t="shared" si="102"/>
        <v>33.884578138962297</v>
      </c>
      <c r="G36" s="11">
        <f t="shared" si="102"/>
        <v>33.884578138962297</v>
      </c>
      <c r="H36" s="11">
        <f t="shared" si="102"/>
        <v>33.884578138962297</v>
      </c>
      <c r="I36" s="11">
        <f t="shared" si="102"/>
        <v>33.884578138962297</v>
      </c>
      <c r="J36" s="11">
        <f t="shared" si="102"/>
        <v>33.884578138962297</v>
      </c>
      <c r="K36" s="11">
        <f t="shared" si="102"/>
        <v>33.884578138962297</v>
      </c>
      <c r="L36" s="11">
        <f t="shared" si="102"/>
        <v>33.884578138962297</v>
      </c>
      <c r="M36" s="11">
        <f t="shared" si="102"/>
        <v>33.884578138962297</v>
      </c>
      <c r="N36" s="21">
        <f>AVERAGE('Кредитование ФЛ'!AL36:CH36)</f>
        <v>31.230155409389837</v>
      </c>
      <c r="O36" s="11">
        <f t="shared" si="6"/>
        <v>31.230155409389837</v>
      </c>
      <c r="P36" s="11">
        <f t="shared" ref="P36:S36" si="103">O36</f>
        <v>31.230155409389837</v>
      </c>
      <c r="Q36" s="11">
        <f t="shared" si="103"/>
        <v>31.230155409389837</v>
      </c>
      <c r="R36" s="11">
        <f t="shared" si="103"/>
        <v>31.230155409389837</v>
      </c>
      <c r="S36" s="11">
        <f t="shared" si="103"/>
        <v>31.230155409389837</v>
      </c>
      <c r="T36" s="11">
        <f t="shared" ref="T36:BU36" si="104">S36</f>
        <v>31.230155409389837</v>
      </c>
      <c r="U36" s="11">
        <f t="shared" si="104"/>
        <v>31.230155409389837</v>
      </c>
      <c r="V36" s="11">
        <f t="shared" si="104"/>
        <v>31.230155409389837</v>
      </c>
      <c r="W36" s="11">
        <f t="shared" si="104"/>
        <v>31.230155409389837</v>
      </c>
      <c r="X36" s="11">
        <f t="shared" si="104"/>
        <v>31.230155409389837</v>
      </c>
      <c r="Y36" s="11">
        <f t="shared" si="104"/>
        <v>31.230155409389837</v>
      </c>
      <c r="Z36" s="11">
        <f t="shared" si="104"/>
        <v>31.230155409389837</v>
      </c>
      <c r="AA36" s="11">
        <f t="shared" si="104"/>
        <v>31.230155409389837</v>
      </c>
      <c r="AB36" s="11">
        <f t="shared" si="104"/>
        <v>31.230155409389837</v>
      </c>
      <c r="AC36" s="11">
        <f t="shared" si="104"/>
        <v>31.230155409389837</v>
      </c>
      <c r="AD36" s="11">
        <f t="shared" si="104"/>
        <v>31.230155409389837</v>
      </c>
      <c r="AE36" s="11">
        <f t="shared" si="104"/>
        <v>31.230155409389837</v>
      </c>
      <c r="AF36" s="11">
        <f t="shared" si="104"/>
        <v>31.230155409389837</v>
      </c>
      <c r="AG36" s="11">
        <f t="shared" si="104"/>
        <v>31.230155409389837</v>
      </c>
      <c r="AH36" s="11">
        <f t="shared" si="104"/>
        <v>31.230155409389837</v>
      </c>
      <c r="AI36" s="11">
        <f t="shared" si="104"/>
        <v>31.230155409389837</v>
      </c>
      <c r="AJ36" s="11">
        <f t="shared" si="104"/>
        <v>31.230155409389837</v>
      </c>
      <c r="AK36" s="11">
        <f t="shared" si="104"/>
        <v>31.230155409389837</v>
      </c>
      <c r="AL36" s="11">
        <f t="shared" si="104"/>
        <v>31.230155409389837</v>
      </c>
      <c r="AM36" s="11">
        <f t="shared" si="104"/>
        <v>31.230155409389837</v>
      </c>
      <c r="AN36" s="11">
        <f t="shared" si="104"/>
        <v>31.230155409389837</v>
      </c>
      <c r="AO36" s="11">
        <f t="shared" si="104"/>
        <v>31.230155409389837</v>
      </c>
      <c r="AP36" s="11">
        <f t="shared" si="104"/>
        <v>31.230155409389837</v>
      </c>
      <c r="AQ36" s="11">
        <f t="shared" si="104"/>
        <v>31.230155409389837</v>
      </c>
      <c r="AR36" s="11">
        <f t="shared" si="104"/>
        <v>31.230155409389837</v>
      </c>
      <c r="AS36" s="11">
        <f t="shared" si="104"/>
        <v>31.230155409389837</v>
      </c>
      <c r="AT36" s="11">
        <f t="shared" si="104"/>
        <v>31.230155409389837</v>
      </c>
      <c r="AU36" s="11">
        <f t="shared" si="104"/>
        <v>31.230155409389837</v>
      </c>
      <c r="AV36" s="11">
        <f t="shared" si="104"/>
        <v>31.230155409389837</v>
      </c>
      <c r="AW36" s="11">
        <f t="shared" si="104"/>
        <v>31.230155409389837</v>
      </c>
      <c r="AX36" s="11">
        <f t="shared" si="104"/>
        <v>31.230155409389837</v>
      </c>
      <c r="AY36" s="11">
        <f t="shared" si="104"/>
        <v>31.230155409389837</v>
      </c>
      <c r="AZ36" s="11">
        <f t="shared" si="104"/>
        <v>31.230155409389837</v>
      </c>
      <c r="BA36" s="11">
        <f t="shared" si="104"/>
        <v>31.230155409389837</v>
      </c>
      <c r="BB36" s="11">
        <f t="shared" si="104"/>
        <v>31.230155409389837</v>
      </c>
      <c r="BC36" s="11">
        <f t="shared" si="104"/>
        <v>31.230155409389837</v>
      </c>
      <c r="BD36" s="11">
        <f t="shared" si="104"/>
        <v>31.230155409389837</v>
      </c>
      <c r="BE36" s="11">
        <f t="shared" si="104"/>
        <v>31.230155409389837</v>
      </c>
      <c r="BF36" s="11">
        <f t="shared" si="104"/>
        <v>31.230155409389837</v>
      </c>
      <c r="BG36" s="11">
        <f t="shared" si="104"/>
        <v>31.230155409389837</v>
      </c>
      <c r="BH36" s="11">
        <f t="shared" si="104"/>
        <v>31.230155409389837</v>
      </c>
      <c r="BI36" s="11">
        <f t="shared" si="104"/>
        <v>31.230155409389837</v>
      </c>
      <c r="BJ36" s="11">
        <f t="shared" si="104"/>
        <v>31.230155409389837</v>
      </c>
      <c r="BK36" s="11">
        <f t="shared" si="104"/>
        <v>31.230155409389837</v>
      </c>
      <c r="BL36" s="11">
        <f t="shared" si="104"/>
        <v>31.230155409389837</v>
      </c>
      <c r="BM36" s="11">
        <f t="shared" si="104"/>
        <v>31.230155409389837</v>
      </c>
      <c r="BN36" s="11">
        <f t="shared" si="104"/>
        <v>31.230155409389837</v>
      </c>
      <c r="BO36" s="11">
        <f t="shared" si="104"/>
        <v>31.230155409389837</v>
      </c>
      <c r="BP36" s="11">
        <f t="shared" si="104"/>
        <v>31.230155409389837</v>
      </c>
      <c r="BQ36" s="11">
        <f t="shared" si="104"/>
        <v>31.230155409389837</v>
      </c>
      <c r="BR36" s="11">
        <f t="shared" si="104"/>
        <v>31.230155409389837</v>
      </c>
      <c r="BS36" s="11">
        <f t="shared" si="104"/>
        <v>31.230155409389837</v>
      </c>
      <c r="BT36" s="11">
        <f t="shared" si="104"/>
        <v>31.230155409389837</v>
      </c>
      <c r="BU36" s="11">
        <f t="shared" si="104"/>
        <v>31.230155409389837</v>
      </c>
    </row>
    <row r="37" spans="1:73" x14ac:dyDescent="0.25">
      <c r="A37" s="8" t="s">
        <v>35</v>
      </c>
      <c r="B37" s="11">
        <f>AVERAGE('Кредитование ФЛ'!Z37:BV37)</f>
        <v>21.667207928968011</v>
      </c>
      <c r="C37" s="11">
        <f>$B$37</f>
        <v>21.667207928968011</v>
      </c>
      <c r="D37" s="11">
        <f t="shared" ref="D37:M37" si="105">$B$37</f>
        <v>21.667207928968011</v>
      </c>
      <c r="E37" s="11">
        <f t="shared" si="105"/>
        <v>21.667207928968011</v>
      </c>
      <c r="F37" s="11">
        <f t="shared" si="105"/>
        <v>21.667207928968011</v>
      </c>
      <c r="G37" s="11">
        <f t="shared" si="105"/>
        <v>21.667207928968011</v>
      </c>
      <c r="H37" s="11">
        <f t="shared" si="105"/>
        <v>21.667207928968011</v>
      </c>
      <c r="I37" s="11">
        <f t="shared" si="105"/>
        <v>21.667207928968011</v>
      </c>
      <c r="J37" s="11">
        <f t="shared" si="105"/>
        <v>21.667207928968011</v>
      </c>
      <c r="K37" s="11">
        <f t="shared" si="105"/>
        <v>21.667207928968011</v>
      </c>
      <c r="L37" s="11">
        <f t="shared" si="105"/>
        <v>21.667207928968011</v>
      </c>
      <c r="M37" s="11">
        <f t="shared" si="105"/>
        <v>21.667207928968011</v>
      </c>
      <c r="N37" s="21">
        <f>AVERAGE('Кредитование ФЛ'!AL37:CH37)</f>
        <v>23.477105902781989</v>
      </c>
      <c r="O37" s="11">
        <f t="shared" si="6"/>
        <v>23.477105902781989</v>
      </c>
      <c r="P37" s="11">
        <f t="shared" ref="P37:S37" si="106">O37</f>
        <v>23.477105902781989</v>
      </c>
      <c r="Q37" s="11">
        <f t="shared" si="106"/>
        <v>23.477105902781989</v>
      </c>
      <c r="R37" s="11">
        <f t="shared" si="106"/>
        <v>23.477105902781989</v>
      </c>
      <c r="S37" s="11">
        <f t="shared" si="106"/>
        <v>23.477105902781989</v>
      </c>
      <c r="T37" s="11">
        <f t="shared" ref="T37:BU37" si="107">S37</f>
        <v>23.477105902781989</v>
      </c>
      <c r="U37" s="11">
        <f t="shared" si="107"/>
        <v>23.477105902781989</v>
      </c>
      <c r="V37" s="11">
        <f t="shared" si="107"/>
        <v>23.477105902781989</v>
      </c>
      <c r="W37" s="11">
        <f t="shared" si="107"/>
        <v>23.477105902781989</v>
      </c>
      <c r="X37" s="11">
        <f t="shared" si="107"/>
        <v>23.477105902781989</v>
      </c>
      <c r="Y37" s="11">
        <f t="shared" si="107"/>
        <v>23.477105902781989</v>
      </c>
      <c r="Z37" s="11">
        <f t="shared" si="107"/>
        <v>23.477105902781989</v>
      </c>
      <c r="AA37" s="11">
        <f t="shared" si="107"/>
        <v>23.477105902781989</v>
      </c>
      <c r="AB37" s="11">
        <f t="shared" si="107"/>
        <v>23.477105902781989</v>
      </c>
      <c r="AC37" s="11">
        <f t="shared" si="107"/>
        <v>23.477105902781989</v>
      </c>
      <c r="AD37" s="11">
        <f t="shared" si="107"/>
        <v>23.477105902781989</v>
      </c>
      <c r="AE37" s="11">
        <f t="shared" si="107"/>
        <v>23.477105902781989</v>
      </c>
      <c r="AF37" s="11">
        <f t="shared" si="107"/>
        <v>23.477105902781989</v>
      </c>
      <c r="AG37" s="11">
        <f t="shared" si="107"/>
        <v>23.477105902781989</v>
      </c>
      <c r="AH37" s="11">
        <f t="shared" si="107"/>
        <v>23.477105902781989</v>
      </c>
      <c r="AI37" s="11">
        <f t="shared" si="107"/>
        <v>23.477105902781989</v>
      </c>
      <c r="AJ37" s="11">
        <f t="shared" si="107"/>
        <v>23.477105902781989</v>
      </c>
      <c r="AK37" s="11">
        <f t="shared" si="107"/>
        <v>23.477105902781989</v>
      </c>
      <c r="AL37" s="11">
        <f t="shared" si="107"/>
        <v>23.477105902781989</v>
      </c>
      <c r="AM37" s="11">
        <f t="shared" si="107"/>
        <v>23.477105902781989</v>
      </c>
      <c r="AN37" s="11">
        <f t="shared" si="107"/>
        <v>23.477105902781989</v>
      </c>
      <c r="AO37" s="11">
        <f t="shared" si="107"/>
        <v>23.477105902781989</v>
      </c>
      <c r="AP37" s="11">
        <f t="shared" si="107"/>
        <v>23.477105902781989</v>
      </c>
      <c r="AQ37" s="11">
        <f t="shared" si="107"/>
        <v>23.477105902781989</v>
      </c>
      <c r="AR37" s="11">
        <f t="shared" si="107"/>
        <v>23.477105902781989</v>
      </c>
      <c r="AS37" s="11">
        <f t="shared" si="107"/>
        <v>23.477105902781989</v>
      </c>
      <c r="AT37" s="11">
        <f t="shared" si="107"/>
        <v>23.477105902781989</v>
      </c>
      <c r="AU37" s="11">
        <f t="shared" si="107"/>
        <v>23.477105902781989</v>
      </c>
      <c r="AV37" s="11">
        <f t="shared" si="107"/>
        <v>23.477105902781989</v>
      </c>
      <c r="AW37" s="11">
        <f t="shared" si="107"/>
        <v>23.477105902781989</v>
      </c>
      <c r="AX37" s="11">
        <f t="shared" si="107"/>
        <v>23.477105902781989</v>
      </c>
      <c r="AY37" s="11">
        <f t="shared" si="107"/>
        <v>23.477105902781989</v>
      </c>
      <c r="AZ37" s="11">
        <f t="shared" si="107"/>
        <v>23.477105902781989</v>
      </c>
      <c r="BA37" s="11">
        <f t="shared" si="107"/>
        <v>23.477105902781989</v>
      </c>
      <c r="BB37" s="11">
        <f t="shared" si="107"/>
        <v>23.477105902781989</v>
      </c>
      <c r="BC37" s="11">
        <f t="shared" si="107"/>
        <v>23.477105902781989</v>
      </c>
      <c r="BD37" s="11">
        <f t="shared" si="107"/>
        <v>23.477105902781989</v>
      </c>
      <c r="BE37" s="11">
        <f t="shared" si="107"/>
        <v>23.477105902781989</v>
      </c>
      <c r="BF37" s="11">
        <f t="shared" si="107"/>
        <v>23.477105902781989</v>
      </c>
      <c r="BG37" s="11">
        <f t="shared" si="107"/>
        <v>23.477105902781989</v>
      </c>
      <c r="BH37" s="11">
        <f t="shared" si="107"/>
        <v>23.477105902781989</v>
      </c>
      <c r="BI37" s="11">
        <f t="shared" si="107"/>
        <v>23.477105902781989</v>
      </c>
      <c r="BJ37" s="11">
        <f t="shared" si="107"/>
        <v>23.477105902781989</v>
      </c>
      <c r="BK37" s="11">
        <f t="shared" si="107"/>
        <v>23.477105902781989</v>
      </c>
      <c r="BL37" s="11">
        <f t="shared" si="107"/>
        <v>23.477105902781989</v>
      </c>
      <c r="BM37" s="11">
        <f t="shared" si="107"/>
        <v>23.477105902781989</v>
      </c>
      <c r="BN37" s="11">
        <f t="shared" si="107"/>
        <v>23.477105902781989</v>
      </c>
      <c r="BO37" s="11">
        <f t="shared" si="107"/>
        <v>23.477105902781989</v>
      </c>
      <c r="BP37" s="11">
        <f t="shared" si="107"/>
        <v>23.477105902781989</v>
      </c>
      <c r="BQ37" s="11">
        <f t="shared" si="107"/>
        <v>23.477105902781989</v>
      </c>
      <c r="BR37" s="11">
        <f t="shared" si="107"/>
        <v>23.477105902781989</v>
      </c>
      <c r="BS37" s="11">
        <f t="shared" si="107"/>
        <v>23.477105902781989</v>
      </c>
      <c r="BT37" s="11">
        <f t="shared" si="107"/>
        <v>23.477105902781989</v>
      </c>
      <c r="BU37" s="11">
        <f t="shared" si="107"/>
        <v>23.477105902781989</v>
      </c>
    </row>
    <row r="38" spans="1:73" x14ac:dyDescent="0.25">
      <c r="A38" s="8" t="s">
        <v>36</v>
      </c>
      <c r="B38" s="11">
        <f>AVERAGE('Кредитование ФЛ'!Z38:BV38)</f>
        <v>15.795401446740334</v>
      </c>
      <c r="C38" s="11">
        <f>$B$38</f>
        <v>15.795401446740334</v>
      </c>
      <c r="D38" s="11">
        <f t="shared" ref="D38:M38" si="108">$B$38</f>
        <v>15.795401446740334</v>
      </c>
      <c r="E38" s="11">
        <f t="shared" si="108"/>
        <v>15.795401446740334</v>
      </c>
      <c r="F38" s="11">
        <f t="shared" si="108"/>
        <v>15.795401446740334</v>
      </c>
      <c r="G38" s="11">
        <f t="shared" si="108"/>
        <v>15.795401446740334</v>
      </c>
      <c r="H38" s="11">
        <f t="shared" si="108"/>
        <v>15.795401446740334</v>
      </c>
      <c r="I38" s="11">
        <f t="shared" si="108"/>
        <v>15.795401446740334</v>
      </c>
      <c r="J38" s="11">
        <f t="shared" si="108"/>
        <v>15.795401446740334</v>
      </c>
      <c r="K38" s="11">
        <f t="shared" si="108"/>
        <v>15.795401446740334</v>
      </c>
      <c r="L38" s="11">
        <f t="shared" si="108"/>
        <v>15.795401446740334</v>
      </c>
      <c r="M38" s="11">
        <f t="shared" si="108"/>
        <v>15.795401446740334</v>
      </c>
      <c r="N38" s="21">
        <f>AVERAGE('Кредитование ФЛ'!AL38:CH38)</f>
        <v>17.636312018859872</v>
      </c>
      <c r="O38" s="11">
        <f t="shared" si="6"/>
        <v>17.636312018859872</v>
      </c>
      <c r="P38" s="11">
        <f t="shared" ref="P38:S38" si="109">O38</f>
        <v>17.636312018859872</v>
      </c>
      <c r="Q38" s="11">
        <f t="shared" si="109"/>
        <v>17.636312018859872</v>
      </c>
      <c r="R38" s="11">
        <f t="shared" si="109"/>
        <v>17.636312018859872</v>
      </c>
      <c r="S38" s="11">
        <f t="shared" si="109"/>
        <v>17.636312018859872</v>
      </c>
      <c r="T38" s="11">
        <f t="shared" ref="T38:BU38" si="110">S38</f>
        <v>17.636312018859872</v>
      </c>
      <c r="U38" s="11">
        <f t="shared" si="110"/>
        <v>17.636312018859872</v>
      </c>
      <c r="V38" s="11">
        <f t="shared" si="110"/>
        <v>17.636312018859872</v>
      </c>
      <c r="W38" s="11">
        <f t="shared" si="110"/>
        <v>17.636312018859872</v>
      </c>
      <c r="X38" s="11">
        <f t="shared" si="110"/>
        <v>17.636312018859872</v>
      </c>
      <c r="Y38" s="11">
        <f t="shared" si="110"/>
        <v>17.636312018859872</v>
      </c>
      <c r="Z38" s="11">
        <f t="shared" si="110"/>
        <v>17.636312018859872</v>
      </c>
      <c r="AA38" s="11">
        <f t="shared" si="110"/>
        <v>17.636312018859872</v>
      </c>
      <c r="AB38" s="11">
        <f t="shared" si="110"/>
        <v>17.636312018859872</v>
      </c>
      <c r="AC38" s="11">
        <f t="shared" si="110"/>
        <v>17.636312018859872</v>
      </c>
      <c r="AD38" s="11">
        <f t="shared" si="110"/>
        <v>17.636312018859872</v>
      </c>
      <c r="AE38" s="11">
        <f t="shared" si="110"/>
        <v>17.636312018859872</v>
      </c>
      <c r="AF38" s="11">
        <f t="shared" si="110"/>
        <v>17.636312018859872</v>
      </c>
      <c r="AG38" s="11">
        <f t="shared" si="110"/>
        <v>17.636312018859872</v>
      </c>
      <c r="AH38" s="11">
        <f t="shared" si="110"/>
        <v>17.636312018859872</v>
      </c>
      <c r="AI38" s="11">
        <f t="shared" si="110"/>
        <v>17.636312018859872</v>
      </c>
      <c r="AJ38" s="11">
        <f t="shared" si="110"/>
        <v>17.636312018859872</v>
      </c>
      <c r="AK38" s="11">
        <f t="shared" si="110"/>
        <v>17.636312018859872</v>
      </c>
      <c r="AL38" s="11">
        <f t="shared" si="110"/>
        <v>17.636312018859872</v>
      </c>
      <c r="AM38" s="11">
        <f t="shared" si="110"/>
        <v>17.636312018859872</v>
      </c>
      <c r="AN38" s="11">
        <f t="shared" si="110"/>
        <v>17.636312018859872</v>
      </c>
      <c r="AO38" s="11">
        <f t="shared" si="110"/>
        <v>17.636312018859872</v>
      </c>
      <c r="AP38" s="11">
        <f t="shared" si="110"/>
        <v>17.636312018859872</v>
      </c>
      <c r="AQ38" s="11">
        <f t="shared" si="110"/>
        <v>17.636312018859872</v>
      </c>
      <c r="AR38" s="11">
        <f t="shared" si="110"/>
        <v>17.636312018859872</v>
      </c>
      <c r="AS38" s="11">
        <f t="shared" si="110"/>
        <v>17.636312018859872</v>
      </c>
      <c r="AT38" s="11">
        <f t="shared" si="110"/>
        <v>17.636312018859872</v>
      </c>
      <c r="AU38" s="11">
        <f t="shared" si="110"/>
        <v>17.636312018859872</v>
      </c>
      <c r="AV38" s="11">
        <f t="shared" si="110"/>
        <v>17.636312018859872</v>
      </c>
      <c r="AW38" s="11">
        <f t="shared" si="110"/>
        <v>17.636312018859872</v>
      </c>
      <c r="AX38" s="11">
        <f t="shared" si="110"/>
        <v>17.636312018859872</v>
      </c>
      <c r="AY38" s="11">
        <f t="shared" si="110"/>
        <v>17.636312018859872</v>
      </c>
      <c r="AZ38" s="11">
        <f t="shared" si="110"/>
        <v>17.636312018859872</v>
      </c>
      <c r="BA38" s="11">
        <f t="shared" si="110"/>
        <v>17.636312018859872</v>
      </c>
      <c r="BB38" s="11">
        <f t="shared" si="110"/>
        <v>17.636312018859872</v>
      </c>
      <c r="BC38" s="11">
        <f t="shared" si="110"/>
        <v>17.636312018859872</v>
      </c>
      <c r="BD38" s="11">
        <f t="shared" si="110"/>
        <v>17.636312018859872</v>
      </c>
      <c r="BE38" s="11">
        <f t="shared" si="110"/>
        <v>17.636312018859872</v>
      </c>
      <c r="BF38" s="11">
        <f t="shared" si="110"/>
        <v>17.636312018859872</v>
      </c>
      <c r="BG38" s="11">
        <f t="shared" si="110"/>
        <v>17.636312018859872</v>
      </c>
      <c r="BH38" s="11">
        <f t="shared" si="110"/>
        <v>17.636312018859872</v>
      </c>
      <c r="BI38" s="11">
        <f t="shared" si="110"/>
        <v>17.636312018859872</v>
      </c>
      <c r="BJ38" s="11">
        <f t="shared" si="110"/>
        <v>17.636312018859872</v>
      </c>
      <c r="BK38" s="11">
        <f t="shared" si="110"/>
        <v>17.636312018859872</v>
      </c>
      <c r="BL38" s="11">
        <f t="shared" si="110"/>
        <v>17.636312018859872</v>
      </c>
      <c r="BM38" s="11">
        <f t="shared" si="110"/>
        <v>17.636312018859872</v>
      </c>
      <c r="BN38" s="11">
        <f t="shared" si="110"/>
        <v>17.636312018859872</v>
      </c>
      <c r="BO38" s="11">
        <f t="shared" si="110"/>
        <v>17.636312018859872</v>
      </c>
      <c r="BP38" s="11">
        <f t="shared" si="110"/>
        <v>17.636312018859872</v>
      </c>
      <c r="BQ38" s="11">
        <f t="shared" si="110"/>
        <v>17.636312018859872</v>
      </c>
      <c r="BR38" s="11">
        <f t="shared" si="110"/>
        <v>17.636312018859872</v>
      </c>
      <c r="BS38" s="11">
        <f t="shared" si="110"/>
        <v>17.636312018859872</v>
      </c>
      <c r="BT38" s="11">
        <f t="shared" si="110"/>
        <v>17.636312018859872</v>
      </c>
      <c r="BU38" s="11">
        <f t="shared" si="110"/>
        <v>17.636312018859872</v>
      </c>
    </row>
    <row r="39" spans="1:73" x14ac:dyDescent="0.25">
      <c r="A39" s="8" t="s">
        <v>37</v>
      </c>
      <c r="B39" s="11">
        <f>AVERAGE('Кредитование ФЛ'!Z39:BV39)</f>
        <v>14.487844629451773</v>
      </c>
      <c r="C39" s="11">
        <f>$B$39</f>
        <v>14.487844629451773</v>
      </c>
      <c r="D39" s="11">
        <f t="shared" ref="D39:M39" si="111">$B$39</f>
        <v>14.487844629451773</v>
      </c>
      <c r="E39" s="11">
        <f t="shared" si="111"/>
        <v>14.487844629451773</v>
      </c>
      <c r="F39" s="11">
        <f t="shared" si="111"/>
        <v>14.487844629451773</v>
      </c>
      <c r="G39" s="11">
        <f t="shared" si="111"/>
        <v>14.487844629451773</v>
      </c>
      <c r="H39" s="11">
        <f t="shared" si="111"/>
        <v>14.487844629451773</v>
      </c>
      <c r="I39" s="11">
        <f t="shared" si="111"/>
        <v>14.487844629451773</v>
      </c>
      <c r="J39" s="11">
        <f t="shared" si="111"/>
        <v>14.487844629451773</v>
      </c>
      <c r="K39" s="11">
        <f t="shared" si="111"/>
        <v>14.487844629451773</v>
      </c>
      <c r="L39" s="11">
        <f t="shared" si="111"/>
        <v>14.487844629451773</v>
      </c>
      <c r="M39" s="11">
        <f t="shared" si="111"/>
        <v>14.487844629451773</v>
      </c>
      <c r="N39" s="21">
        <f>AVERAGE('Кредитование ФЛ'!AL39:CH39)</f>
        <v>14.556239593962157</v>
      </c>
      <c r="O39" s="11">
        <f t="shared" si="6"/>
        <v>14.556239593962157</v>
      </c>
      <c r="P39" s="11">
        <f t="shared" ref="P39:S39" si="112">O39</f>
        <v>14.556239593962157</v>
      </c>
      <c r="Q39" s="11">
        <f t="shared" si="112"/>
        <v>14.556239593962157</v>
      </c>
      <c r="R39" s="11">
        <f t="shared" si="112"/>
        <v>14.556239593962157</v>
      </c>
      <c r="S39" s="11">
        <f t="shared" si="112"/>
        <v>14.556239593962157</v>
      </c>
      <c r="T39" s="11">
        <f t="shared" ref="T39:BU39" si="113">S39</f>
        <v>14.556239593962157</v>
      </c>
      <c r="U39" s="11">
        <f t="shared" si="113"/>
        <v>14.556239593962157</v>
      </c>
      <c r="V39" s="11">
        <f t="shared" si="113"/>
        <v>14.556239593962157</v>
      </c>
      <c r="W39" s="11">
        <f t="shared" si="113"/>
        <v>14.556239593962157</v>
      </c>
      <c r="X39" s="11">
        <f t="shared" si="113"/>
        <v>14.556239593962157</v>
      </c>
      <c r="Y39" s="11">
        <f t="shared" si="113"/>
        <v>14.556239593962157</v>
      </c>
      <c r="Z39" s="11">
        <f t="shared" si="113"/>
        <v>14.556239593962157</v>
      </c>
      <c r="AA39" s="11">
        <f t="shared" si="113"/>
        <v>14.556239593962157</v>
      </c>
      <c r="AB39" s="11">
        <f t="shared" si="113"/>
        <v>14.556239593962157</v>
      </c>
      <c r="AC39" s="11">
        <f t="shared" si="113"/>
        <v>14.556239593962157</v>
      </c>
      <c r="AD39" s="11">
        <f t="shared" si="113"/>
        <v>14.556239593962157</v>
      </c>
      <c r="AE39" s="11">
        <f t="shared" si="113"/>
        <v>14.556239593962157</v>
      </c>
      <c r="AF39" s="11">
        <f t="shared" si="113"/>
        <v>14.556239593962157</v>
      </c>
      <c r="AG39" s="11">
        <f t="shared" si="113"/>
        <v>14.556239593962157</v>
      </c>
      <c r="AH39" s="11">
        <f t="shared" si="113"/>
        <v>14.556239593962157</v>
      </c>
      <c r="AI39" s="11">
        <f t="shared" si="113"/>
        <v>14.556239593962157</v>
      </c>
      <c r="AJ39" s="11">
        <f t="shared" si="113"/>
        <v>14.556239593962157</v>
      </c>
      <c r="AK39" s="11">
        <f t="shared" si="113"/>
        <v>14.556239593962157</v>
      </c>
      <c r="AL39" s="11">
        <f t="shared" si="113"/>
        <v>14.556239593962157</v>
      </c>
      <c r="AM39" s="11">
        <f t="shared" si="113"/>
        <v>14.556239593962157</v>
      </c>
      <c r="AN39" s="11">
        <f t="shared" si="113"/>
        <v>14.556239593962157</v>
      </c>
      <c r="AO39" s="11">
        <f t="shared" si="113"/>
        <v>14.556239593962157</v>
      </c>
      <c r="AP39" s="11">
        <f t="shared" si="113"/>
        <v>14.556239593962157</v>
      </c>
      <c r="AQ39" s="11">
        <f t="shared" si="113"/>
        <v>14.556239593962157</v>
      </c>
      <c r="AR39" s="11">
        <f t="shared" si="113"/>
        <v>14.556239593962157</v>
      </c>
      <c r="AS39" s="11">
        <f t="shared" si="113"/>
        <v>14.556239593962157</v>
      </c>
      <c r="AT39" s="11">
        <f t="shared" si="113"/>
        <v>14.556239593962157</v>
      </c>
      <c r="AU39" s="11">
        <f t="shared" si="113"/>
        <v>14.556239593962157</v>
      </c>
      <c r="AV39" s="11">
        <f t="shared" si="113"/>
        <v>14.556239593962157</v>
      </c>
      <c r="AW39" s="11">
        <f t="shared" si="113"/>
        <v>14.556239593962157</v>
      </c>
      <c r="AX39" s="11">
        <f t="shared" si="113"/>
        <v>14.556239593962157</v>
      </c>
      <c r="AY39" s="11">
        <f t="shared" si="113"/>
        <v>14.556239593962157</v>
      </c>
      <c r="AZ39" s="11">
        <f t="shared" si="113"/>
        <v>14.556239593962157</v>
      </c>
      <c r="BA39" s="11">
        <f t="shared" si="113"/>
        <v>14.556239593962157</v>
      </c>
      <c r="BB39" s="11">
        <f t="shared" si="113"/>
        <v>14.556239593962157</v>
      </c>
      <c r="BC39" s="11">
        <f t="shared" si="113"/>
        <v>14.556239593962157</v>
      </c>
      <c r="BD39" s="11">
        <f t="shared" si="113"/>
        <v>14.556239593962157</v>
      </c>
      <c r="BE39" s="11">
        <f t="shared" si="113"/>
        <v>14.556239593962157</v>
      </c>
      <c r="BF39" s="11">
        <f t="shared" si="113"/>
        <v>14.556239593962157</v>
      </c>
      <c r="BG39" s="11">
        <f t="shared" si="113"/>
        <v>14.556239593962157</v>
      </c>
      <c r="BH39" s="11">
        <f t="shared" si="113"/>
        <v>14.556239593962157</v>
      </c>
      <c r="BI39" s="11">
        <f t="shared" si="113"/>
        <v>14.556239593962157</v>
      </c>
      <c r="BJ39" s="11">
        <f t="shared" si="113"/>
        <v>14.556239593962157</v>
      </c>
      <c r="BK39" s="11">
        <f t="shared" si="113"/>
        <v>14.556239593962157</v>
      </c>
      <c r="BL39" s="11">
        <f t="shared" si="113"/>
        <v>14.556239593962157</v>
      </c>
      <c r="BM39" s="11">
        <f t="shared" si="113"/>
        <v>14.556239593962157</v>
      </c>
      <c r="BN39" s="11">
        <f t="shared" si="113"/>
        <v>14.556239593962157</v>
      </c>
      <c r="BO39" s="11">
        <f t="shared" si="113"/>
        <v>14.556239593962157</v>
      </c>
      <c r="BP39" s="11">
        <f t="shared" si="113"/>
        <v>14.556239593962157</v>
      </c>
      <c r="BQ39" s="11">
        <f t="shared" si="113"/>
        <v>14.556239593962157</v>
      </c>
      <c r="BR39" s="11">
        <f t="shared" si="113"/>
        <v>14.556239593962157</v>
      </c>
      <c r="BS39" s="11">
        <f t="shared" si="113"/>
        <v>14.556239593962157</v>
      </c>
      <c r="BT39" s="11">
        <f t="shared" si="113"/>
        <v>14.556239593962157</v>
      </c>
      <c r="BU39" s="11">
        <f t="shared" si="113"/>
        <v>14.556239593962157</v>
      </c>
    </row>
    <row r="40" spans="1:73" x14ac:dyDescent="0.25">
      <c r="A40" s="8" t="s">
        <v>38</v>
      </c>
      <c r="B40" s="11">
        <f>AVERAGE('Кредитование ФЛ'!Z40:BV40)</f>
        <v>16.442986357070524</v>
      </c>
      <c r="C40" s="11">
        <f>$B$40</f>
        <v>16.442986357070524</v>
      </c>
      <c r="D40" s="11">
        <f t="shared" ref="D40:M40" si="114">$B$40</f>
        <v>16.442986357070524</v>
      </c>
      <c r="E40" s="11">
        <f t="shared" si="114"/>
        <v>16.442986357070524</v>
      </c>
      <c r="F40" s="11">
        <f t="shared" si="114"/>
        <v>16.442986357070524</v>
      </c>
      <c r="G40" s="11">
        <f t="shared" si="114"/>
        <v>16.442986357070524</v>
      </c>
      <c r="H40" s="11">
        <f t="shared" si="114"/>
        <v>16.442986357070524</v>
      </c>
      <c r="I40" s="11">
        <f t="shared" si="114"/>
        <v>16.442986357070524</v>
      </c>
      <c r="J40" s="11">
        <f t="shared" si="114"/>
        <v>16.442986357070524</v>
      </c>
      <c r="K40" s="11">
        <f t="shared" si="114"/>
        <v>16.442986357070524</v>
      </c>
      <c r="L40" s="11">
        <f t="shared" si="114"/>
        <v>16.442986357070524</v>
      </c>
      <c r="M40" s="11">
        <f t="shared" si="114"/>
        <v>16.442986357070524</v>
      </c>
      <c r="N40" s="21">
        <f>AVERAGE('Кредитование ФЛ'!AL40:CH40)</f>
        <v>18.517070379632742</v>
      </c>
      <c r="O40" s="11">
        <f t="shared" si="6"/>
        <v>18.517070379632742</v>
      </c>
      <c r="P40" s="11">
        <f t="shared" ref="P40:S40" si="115">O40</f>
        <v>18.517070379632742</v>
      </c>
      <c r="Q40" s="11">
        <f t="shared" si="115"/>
        <v>18.517070379632742</v>
      </c>
      <c r="R40" s="11">
        <f t="shared" si="115"/>
        <v>18.517070379632742</v>
      </c>
      <c r="S40" s="11">
        <f t="shared" si="115"/>
        <v>18.517070379632742</v>
      </c>
      <c r="T40" s="11">
        <f t="shared" ref="T40:BU40" si="116">S40</f>
        <v>18.517070379632742</v>
      </c>
      <c r="U40" s="11">
        <f t="shared" si="116"/>
        <v>18.517070379632742</v>
      </c>
      <c r="V40" s="11">
        <f t="shared" si="116"/>
        <v>18.517070379632742</v>
      </c>
      <c r="W40" s="11">
        <f t="shared" si="116"/>
        <v>18.517070379632742</v>
      </c>
      <c r="X40" s="11">
        <f t="shared" si="116"/>
        <v>18.517070379632742</v>
      </c>
      <c r="Y40" s="11">
        <f t="shared" si="116"/>
        <v>18.517070379632742</v>
      </c>
      <c r="Z40" s="11">
        <f t="shared" si="116"/>
        <v>18.517070379632742</v>
      </c>
      <c r="AA40" s="11">
        <f t="shared" si="116"/>
        <v>18.517070379632742</v>
      </c>
      <c r="AB40" s="11">
        <f t="shared" si="116"/>
        <v>18.517070379632742</v>
      </c>
      <c r="AC40" s="11">
        <f t="shared" si="116"/>
        <v>18.517070379632742</v>
      </c>
      <c r="AD40" s="11">
        <f t="shared" si="116"/>
        <v>18.517070379632742</v>
      </c>
      <c r="AE40" s="11">
        <f t="shared" si="116"/>
        <v>18.517070379632742</v>
      </c>
      <c r="AF40" s="11">
        <f t="shared" si="116"/>
        <v>18.517070379632742</v>
      </c>
      <c r="AG40" s="11">
        <f t="shared" si="116"/>
        <v>18.517070379632742</v>
      </c>
      <c r="AH40" s="11">
        <f t="shared" si="116"/>
        <v>18.517070379632742</v>
      </c>
      <c r="AI40" s="11">
        <f t="shared" si="116"/>
        <v>18.517070379632742</v>
      </c>
      <c r="AJ40" s="11">
        <f t="shared" si="116"/>
        <v>18.517070379632742</v>
      </c>
      <c r="AK40" s="11">
        <f t="shared" si="116"/>
        <v>18.517070379632742</v>
      </c>
      <c r="AL40" s="11">
        <f t="shared" si="116"/>
        <v>18.517070379632742</v>
      </c>
      <c r="AM40" s="11">
        <f t="shared" si="116"/>
        <v>18.517070379632742</v>
      </c>
      <c r="AN40" s="11">
        <f t="shared" si="116"/>
        <v>18.517070379632742</v>
      </c>
      <c r="AO40" s="11">
        <f t="shared" si="116"/>
        <v>18.517070379632742</v>
      </c>
      <c r="AP40" s="11">
        <f t="shared" si="116"/>
        <v>18.517070379632742</v>
      </c>
      <c r="AQ40" s="11">
        <f t="shared" si="116"/>
        <v>18.517070379632742</v>
      </c>
      <c r="AR40" s="11">
        <f t="shared" si="116"/>
        <v>18.517070379632742</v>
      </c>
      <c r="AS40" s="11">
        <f t="shared" si="116"/>
        <v>18.517070379632742</v>
      </c>
      <c r="AT40" s="11">
        <f t="shared" si="116"/>
        <v>18.517070379632742</v>
      </c>
      <c r="AU40" s="11">
        <f t="shared" si="116"/>
        <v>18.517070379632742</v>
      </c>
      <c r="AV40" s="11">
        <f t="shared" si="116"/>
        <v>18.517070379632742</v>
      </c>
      <c r="AW40" s="11">
        <f t="shared" si="116"/>
        <v>18.517070379632742</v>
      </c>
      <c r="AX40" s="11">
        <f t="shared" si="116"/>
        <v>18.517070379632742</v>
      </c>
      <c r="AY40" s="11">
        <f t="shared" si="116"/>
        <v>18.517070379632742</v>
      </c>
      <c r="AZ40" s="11">
        <f t="shared" si="116"/>
        <v>18.517070379632742</v>
      </c>
      <c r="BA40" s="11">
        <f t="shared" si="116"/>
        <v>18.517070379632742</v>
      </c>
      <c r="BB40" s="11">
        <f t="shared" si="116"/>
        <v>18.517070379632742</v>
      </c>
      <c r="BC40" s="11">
        <f t="shared" si="116"/>
        <v>18.517070379632742</v>
      </c>
      <c r="BD40" s="11">
        <f t="shared" si="116"/>
        <v>18.517070379632742</v>
      </c>
      <c r="BE40" s="11">
        <f t="shared" si="116"/>
        <v>18.517070379632742</v>
      </c>
      <c r="BF40" s="11">
        <f t="shared" si="116"/>
        <v>18.517070379632742</v>
      </c>
      <c r="BG40" s="11">
        <f t="shared" si="116"/>
        <v>18.517070379632742</v>
      </c>
      <c r="BH40" s="11">
        <f t="shared" si="116"/>
        <v>18.517070379632742</v>
      </c>
      <c r="BI40" s="11">
        <f t="shared" si="116"/>
        <v>18.517070379632742</v>
      </c>
      <c r="BJ40" s="11">
        <f t="shared" si="116"/>
        <v>18.517070379632742</v>
      </c>
      <c r="BK40" s="11">
        <f t="shared" si="116"/>
        <v>18.517070379632742</v>
      </c>
      <c r="BL40" s="11">
        <f t="shared" si="116"/>
        <v>18.517070379632742</v>
      </c>
      <c r="BM40" s="11">
        <f t="shared" si="116"/>
        <v>18.517070379632742</v>
      </c>
      <c r="BN40" s="11">
        <f t="shared" si="116"/>
        <v>18.517070379632742</v>
      </c>
      <c r="BO40" s="11">
        <f t="shared" si="116"/>
        <v>18.517070379632742</v>
      </c>
      <c r="BP40" s="11">
        <f t="shared" si="116"/>
        <v>18.517070379632742</v>
      </c>
      <c r="BQ40" s="11">
        <f t="shared" si="116"/>
        <v>18.517070379632742</v>
      </c>
      <c r="BR40" s="11">
        <f t="shared" si="116"/>
        <v>18.517070379632742</v>
      </c>
      <c r="BS40" s="11">
        <f t="shared" si="116"/>
        <v>18.517070379632742</v>
      </c>
      <c r="BT40" s="11">
        <f t="shared" si="116"/>
        <v>18.517070379632742</v>
      </c>
      <c r="BU40" s="11">
        <f t="shared" si="116"/>
        <v>18.517070379632742</v>
      </c>
    </row>
    <row r="41" spans="1:73" x14ac:dyDescent="0.25">
      <c r="A41" s="8" t="s">
        <v>39</v>
      </c>
      <c r="B41" s="11">
        <f>AVERAGE('Кредитование ФЛ'!Z41:BV41)</f>
        <v>38.728775333292312</v>
      </c>
      <c r="C41" s="11">
        <f>$B$41</f>
        <v>38.728775333292312</v>
      </c>
      <c r="D41" s="11">
        <f t="shared" ref="D41:M41" si="117">$B$41</f>
        <v>38.728775333292312</v>
      </c>
      <c r="E41" s="11">
        <f t="shared" si="117"/>
        <v>38.728775333292312</v>
      </c>
      <c r="F41" s="11">
        <f t="shared" si="117"/>
        <v>38.728775333292312</v>
      </c>
      <c r="G41" s="11">
        <f t="shared" si="117"/>
        <v>38.728775333292312</v>
      </c>
      <c r="H41" s="11">
        <f t="shared" si="117"/>
        <v>38.728775333292312</v>
      </c>
      <c r="I41" s="11">
        <f t="shared" si="117"/>
        <v>38.728775333292312</v>
      </c>
      <c r="J41" s="11">
        <f t="shared" si="117"/>
        <v>38.728775333292312</v>
      </c>
      <c r="K41" s="11">
        <f t="shared" si="117"/>
        <v>38.728775333292312</v>
      </c>
      <c r="L41" s="11">
        <f t="shared" si="117"/>
        <v>38.728775333292312</v>
      </c>
      <c r="M41" s="11">
        <f t="shared" si="117"/>
        <v>38.728775333292312</v>
      </c>
      <c r="N41" s="21">
        <f>AVERAGE('Кредитование ФЛ'!AL41:CH41)</f>
        <v>34.685695002039978</v>
      </c>
      <c r="O41" s="11">
        <f t="shared" si="6"/>
        <v>34.685695002039978</v>
      </c>
      <c r="P41" s="11">
        <f t="shared" ref="P41:S41" si="118">O41</f>
        <v>34.685695002039978</v>
      </c>
      <c r="Q41" s="11">
        <f t="shared" si="118"/>
        <v>34.685695002039978</v>
      </c>
      <c r="R41" s="11">
        <f t="shared" si="118"/>
        <v>34.685695002039978</v>
      </c>
      <c r="S41" s="11">
        <f t="shared" si="118"/>
        <v>34.685695002039978</v>
      </c>
      <c r="T41" s="11">
        <f t="shared" ref="T41:BU41" si="119">S41</f>
        <v>34.685695002039978</v>
      </c>
      <c r="U41" s="11">
        <f t="shared" si="119"/>
        <v>34.685695002039978</v>
      </c>
      <c r="V41" s="11">
        <f t="shared" si="119"/>
        <v>34.685695002039978</v>
      </c>
      <c r="W41" s="11">
        <f t="shared" si="119"/>
        <v>34.685695002039978</v>
      </c>
      <c r="X41" s="11">
        <f t="shared" si="119"/>
        <v>34.685695002039978</v>
      </c>
      <c r="Y41" s="11">
        <f t="shared" si="119"/>
        <v>34.685695002039978</v>
      </c>
      <c r="Z41" s="11">
        <f t="shared" si="119"/>
        <v>34.685695002039978</v>
      </c>
      <c r="AA41" s="11">
        <f t="shared" si="119"/>
        <v>34.685695002039978</v>
      </c>
      <c r="AB41" s="11">
        <f t="shared" si="119"/>
        <v>34.685695002039978</v>
      </c>
      <c r="AC41" s="11">
        <f t="shared" si="119"/>
        <v>34.685695002039978</v>
      </c>
      <c r="AD41" s="11">
        <f t="shared" si="119"/>
        <v>34.685695002039978</v>
      </c>
      <c r="AE41" s="11">
        <f t="shared" si="119"/>
        <v>34.685695002039978</v>
      </c>
      <c r="AF41" s="11">
        <f t="shared" si="119"/>
        <v>34.685695002039978</v>
      </c>
      <c r="AG41" s="11">
        <f t="shared" si="119"/>
        <v>34.685695002039978</v>
      </c>
      <c r="AH41" s="11">
        <f t="shared" si="119"/>
        <v>34.685695002039978</v>
      </c>
      <c r="AI41" s="11">
        <f t="shared" si="119"/>
        <v>34.685695002039978</v>
      </c>
      <c r="AJ41" s="11">
        <f t="shared" si="119"/>
        <v>34.685695002039978</v>
      </c>
      <c r="AK41" s="11">
        <f t="shared" si="119"/>
        <v>34.685695002039978</v>
      </c>
      <c r="AL41" s="11">
        <f t="shared" si="119"/>
        <v>34.685695002039978</v>
      </c>
      <c r="AM41" s="11">
        <f t="shared" si="119"/>
        <v>34.685695002039978</v>
      </c>
      <c r="AN41" s="11">
        <f t="shared" si="119"/>
        <v>34.685695002039978</v>
      </c>
      <c r="AO41" s="11">
        <f t="shared" si="119"/>
        <v>34.685695002039978</v>
      </c>
      <c r="AP41" s="11">
        <f t="shared" si="119"/>
        <v>34.685695002039978</v>
      </c>
      <c r="AQ41" s="11">
        <f t="shared" si="119"/>
        <v>34.685695002039978</v>
      </c>
      <c r="AR41" s="11">
        <f t="shared" si="119"/>
        <v>34.685695002039978</v>
      </c>
      <c r="AS41" s="11">
        <f t="shared" si="119"/>
        <v>34.685695002039978</v>
      </c>
      <c r="AT41" s="11">
        <f t="shared" si="119"/>
        <v>34.685695002039978</v>
      </c>
      <c r="AU41" s="11">
        <f t="shared" si="119"/>
        <v>34.685695002039978</v>
      </c>
      <c r="AV41" s="11">
        <f t="shared" si="119"/>
        <v>34.685695002039978</v>
      </c>
      <c r="AW41" s="11">
        <f t="shared" si="119"/>
        <v>34.685695002039978</v>
      </c>
      <c r="AX41" s="11">
        <f t="shared" si="119"/>
        <v>34.685695002039978</v>
      </c>
      <c r="AY41" s="11">
        <f t="shared" si="119"/>
        <v>34.685695002039978</v>
      </c>
      <c r="AZ41" s="11">
        <f t="shared" si="119"/>
        <v>34.685695002039978</v>
      </c>
      <c r="BA41" s="11">
        <f t="shared" si="119"/>
        <v>34.685695002039978</v>
      </c>
      <c r="BB41" s="11">
        <f t="shared" si="119"/>
        <v>34.685695002039978</v>
      </c>
      <c r="BC41" s="11">
        <f t="shared" si="119"/>
        <v>34.685695002039978</v>
      </c>
      <c r="BD41" s="11">
        <f t="shared" si="119"/>
        <v>34.685695002039978</v>
      </c>
      <c r="BE41" s="11">
        <f t="shared" si="119"/>
        <v>34.685695002039978</v>
      </c>
      <c r="BF41" s="11">
        <f t="shared" si="119"/>
        <v>34.685695002039978</v>
      </c>
      <c r="BG41" s="11">
        <f t="shared" si="119"/>
        <v>34.685695002039978</v>
      </c>
      <c r="BH41" s="11">
        <f t="shared" si="119"/>
        <v>34.685695002039978</v>
      </c>
      <c r="BI41" s="11">
        <f t="shared" si="119"/>
        <v>34.685695002039978</v>
      </c>
      <c r="BJ41" s="11">
        <f t="shared" si="119"/>
        <v>34.685695002039978</v>
      </c>
      <c r="BK41" s="11">
        <f t="shared" si="119"/>
        <v>34.685695002039978</v>
      </c>
      <c r="BL41" s="11">
        <f t="shared" si="119"/>
        <v>34.685695002039978</v>
      </c>
      <c r="BM41" s="11">
        <f t="shared" si="119"/>
        <v>34.685695002039978</v>
      </c>
      <c r="BN41" s="11">
        <f t="shared" si="119"/>
        <v>34.685695002039978</v>
      </c>
      <c r="BO41" s="11">
        <f t="shared" si="119"/>
        <v>34.685695002039978</v>
      </c>
      <c r="BP41" s="11">
        <f t="shared" si="119"/>
        <v>34.685695002039978</v>
      </c>
      <c r="BQ41" s="11">
        <f t="shared" si="119"/>
        <v>34.685695002039978</v>
      </c>
      <c r="BR41" s="11">
        <f t="shared" si="119"/>
        <v>34.685695002039978</v>
      </c>
      <c r="BS41" s="11">
        <f t="shared" si="119"/>
        <v>34.685695002039978</v>
      </c>
      <c r="BT41" s="11">
        <f t="shared" si="119"/>
        <v>34.685695002039978</v>
      </c>
      <c r="BU41" s="11">
        <f t="shared" si="119"/>
        <v>34.685695002039978</v>
      </c>
    </row>
    <row r="42" spans="1:73" x14ac:dyDescent="0.25">
      <c r="A42" s="8" t="s">
        <v>41</v>
      </c>
      <c r="B42" s="11">
        <f>AVERAGE('Кредитование ФЛ'!Z42:BV42)</f>
        <v>24.388765730569453</v>
      </c>
      <c r="C42" s="11">
        <f>$B$42</f>
        <v>24.388765730569453</v>
      </c>
      <c r="D42" s="11">
        <f t="shared" ref="D42:M42" si="120">$B$42</f>
        <v>24.388765730569453</v>
      </c>
      <c r="E42" s="11">
        <f t="shared" si="120"/>
        <v>24.388765730569453</v>
      </c>
      <c r="F42" s="11">
        <f t="shared" si="120"/>
        <v>24.388765730569453</v>
      </c>
      <c r="G42" s="11">
        <f t="shared" si="120"/>
        <v>24.388765730569453</v>
      </c>
      <c r="H42" s="11">
        <f t="shared" si="120"/>
        <v>24.388765730569453</v>
      </c>
      <c r="I42" s="11">
        <f t="shared" si="120"/>
        <v>24.388765730569453</v>
      </c>
      <c r="J42" s="11">
        <f t="shared" si="120"/>
        <v>24.388765730569453</v>
      </c>
      <c r="K42" s="11">
        <f t="shared" si="120"/>
        <v>24.388765730569453</v>
      </c>
      <c r="L42" s="11">
        <f t="shared" si="120"/>
        <v>24.388765730569453</v>
      </c>
      <c r="M42" s="11">
        <f t="shared" si="120"/>
        <v>24.388765730569453</v>
      </c>
      <c r="N42" s="21">
        <f>AVERAGE('Кредитование ФЛ'!AL42:CH42)</f>
        <v>28.029850547950371</v>
      </c>
      <c r="O42" s="11">
        <f t="shared" si="6"/>
        <v>28.029850547950371</v>
      </c>
      <c r="P42" s="11">
        <f t="shared" ref="P42:S42" si="121">O42</f>
        <v>28.029850547950371</v>
      </c>
      <c r="Q42" s="11">
        <f t="shared" si="121"/>
        <v>28.029850547950371</v>
      </c>
      <c r="R42" s="11">
        <f t="shared" si="121"/>
        <v>28.029850547950371</v>
      </c>
      <c r="S42" s="11">
        <f t="shared" si="121"/>
        <v>28.029850547950371</v>
      </c>
      <c r="T42" s="11">
        <f t="shared" ref="T42:BU42" si="122">S42</f>
        <v>28.029850547950371</v>
      </c>
      <c r="U42" s="11">
        <f t="shared" si="122"/>
        <v>28.029850547950371</v>
      </c>
      <c r="V42" s="11">
        <f t="shared" si="122"/>
        <v>28.029850547950371</v>
      </c>
      <c r="W42" s="11">
        <f t="shared" si="122"/>
        <v>28.029850547950371</v>
      </c>
      <c r="X42" s="11">
        <f t="shared" si="122"/>
        <v>28.029850547950371</v>
      </c>
      <c r="Y42" s="11">
        <f t="shared" si="122"/>
        <v>28.029850547950371</v>
      </c>
      <c r="Z42" s="11">
        <f t="shared" si="122"/>
        <v>28.029850547950371</v>
      </c>
      <c r="AA42" s="11">
        <f t="shared" si="122"/>
        <v>28.029850547950371</v>
      </c>
      <c r="AB42" s="11">
        <f t="shared" si="122"/>
        <v>28.029850547950371</v>
      </c>
      <c r="AC42" s="11">
        <f t="shared" si="122"/>
        <v>28.029850547950371</v>
      </c>
      <c r="AD42" s="11">
        <f t="shared" si="122"/>
        <v>28.029850547950371</v>
      </c>
      <c r="AE42" s="11">
        <f t="shared" si="122"/>
        <v>28.029850547950371</v>
      </c>
      <c r="AF42" s="11">
        <f t="shared" si="122"/>
        <v>28.029850547950371</v>
      </c>
      <c r="AG42" s="11">
        <f t="shared" si="122"/>
        <v>28.029850547950371</v>
      </c>
      <c r="AH42" s="11">
        <f t="shared" si="122"/>
        <v>28.029850547950371</v>
      </c>
      <c r="AI42" s="11">
        <f t="shared" si="122"/>
        <v>28.029850547950371</v>
      </c>
      <c r="AJ42" s="11">
        <f t="shared" si="122"/>
        <v>28.029850547950371</v>
      </c>
      <c r="AK42" s="11">
        <f t="shared" si="122"/>
        <v>28.029850547950371</v>
      </c>
      <c r="AL42" s="11">
        <f t="shared" si="122"/>
        <v>28.029850547950371</v>
      </c>
      <c r="AM42" s="11">
        <f t="shared" si="122"/>
        <v>28.029850547950371</v>
      </c>
      <c r="AN42" s="11">
        <f t="shared" si="122"/>
        <v>28.029850547950371</v>
      </c>
      <c r="AO42" s="11">
        <f t="shared" si="122"/>
        <v>28.029850547950371</v>
      </c>
      <c r="AP42" s="11">
        <f t="shared" si="122"/>
        <v>28.029850547950371</v>
      </c>
      <c r="AQ42" s="11">
        <f t="shared" si="122"/>
        <v>28.029850547950371</v>
      </c>
      <c r="AR42" s="11">
        <f t="shared" si="122"/>
        <v>28.029850547950371</v>
      </c>
      <c r="AS42" s="11">
        <f t="shared" si="122"/>
        <v>28.029850547950371</v>
      </c>
      <c r="AT42" s="11">
        <f t="shared" si="122"/>
        <v>28.029850547950371</v>
      </c>
      <c r="AU42" s="11">
        <f t="shared" si="122"/>
        <v>28.029850547950371</v>
      </c>
      <c r="AV42" s="11">
        <f t="shared" si="122"/>
        <v>28.029850547950371</v>
      </c>
      <c r="AW42" s="11">
        <f t="shared" si="122"/>
        <v>28.029850547950371</v>
      </c>
      <c r="AX42" s="11">
        <f t="shared" si="122"/>
        <v>28.029850547950371</v>
      </c>
      <c r="AY42" s="11">
        <f t="shared" si="122"/>
        <v>28.029850547950371</v>
      </c>
      <c r="AZ42" s="11">
        <f t="shared" si="122"/>
        <v>28.029850547950371</v>
      </c>
      <c r="BA42" s="11">
        <f t="shared" si="122"/>
        <v>28.029850547950371</v>
      </c>
      <c r="BB42" s="11">
        <f t="shared" si="122"/>
        <v>28.029850547950371</v>
      </c>
      <c r="BC42" s="11">
        <f t="shared" si="122"/>
        <v>28.029850547950371</v>
      </c>
      <c r="BD42" s="11">
        <f t="shared" si="122"/>
        <v>28.029850547950371</v>
      </c>
      <c r="BE42" s="11">
        <f t="shared" si="122"/>
        <v>28.029850547950371</v>
      </c>
      <c r="BF42" s="11">
        <f t="shared" si="122"/>
        <v>28.029850547950371</v>
      </c>
      <c r="BG42" s="11">
        <f t="shared" si="122"/>
        <v>28.029850547950371</v>
      </c>
      <c r="BH42" s="11">
        <f t="shared" si="122"/>
        <v>28.029850547950371</v>
      </c>
      <c r="BI42" s="11">
        <f t="shared" si="122"/>
        <v>28.029850547950371</v>
      </c>
      <c r="BJ42" s="11">
        <f t="shared" si="122"/>
        <v>28.029850547950371</v>
      </c>
      <c r="BK42" s="11">
        <f t="shared" si="122"/>
        <v>28.029850547950371</v>
      </c>
      <c r="BL42" s="11">
        <f t="shared" si="122"/>
        <v>28.029850547950371</v>
      </c>
      <c r="BM42" s="11">
        <f t="shared" si="122"/>
        <v>28.029850547950371</v>
      </c>
      <c r="BN42" s="11">
        <f t="shared" si="122"/>
        <v>28.029850547950371</v>
      </c>
      <c r="BO42" s="11">
        <f t="shared" si="122"/>
        <v>28.029850547950371</v>
      </c>
      <c r="BP42" s="11">
        <f t="shared" si="122"/>
        <v>28.029850547950371</v>
      </c>
      <c r="BQ42" s="11">
        <f t="shared" si="122"/>
        <v>28.029850547950371</v>
      </c>
      <c r="BR42" s="11">
        <f t="shared" si="122"/>
        <v>28.029850547950371</v>
      </c>
      <c r="BS42" s="11">
        <f t="shared" si="122"/>
        <v>28.029850547950371</v>
      </c>
      <c r="BT42" s="11">
        <f t="shared" si="122"/>
        <v>28.029850547950371</v>
      </c>
      <c r="BU42" s="11">
        <f t="shared" si="122"/>
        <v>28.029850547950371</v>
      </c>
    </row>
    <row r="43" spans="1:73" x14ac:dyDescent="0.25">
      <c r="A43" s="8" t="s">
        <v>42</v>
      </c>
      <c r="B43" s="11">
        <f>AVERAGE('Кредитование ФЛ'!Z43:BV43)</f>
        <v>19.380314613129563</v>
      </c>
      <c r="C43" s="11">
        <f>$B$43</f>
        <v>19.380314613129563</v>
      </c>
      <c r="D43" s="11">
        <f t="shared" ref="D43:M43" si="123">$B$43</f>
        <v>19.380314613129563</v>
      </c>
      <c r="E43" s="11">
        <f t="shared" si="123"/>
        <v>19.380314613129563</v>
      </c>
      <c r="F43" s="11">
        <f t="shared" si="123"/>
        <v>19.380314613129563</v>
      </c>
      <c r="G43" s="11">
        <f t="shared" si="123"/>
        <v>19.380314613129563</v>
      </c>
      <c r="H43" s="11">
        <f t="shared" si="123"/>
        <v>19.380314613129563</v>
      </c>
      <c r="I43" s="11">
        <f t="shared" si="123"/>
        <v>19.380314613129563</v>
      </c>
      <c r="J43" s="11">
        <f t="shared" si="123"/>
        <v>19.380314613129563</v>
      </c>
      <c r="K43" s="11">
        <f t="shared" si="123"/>
        <v>19.380314613129563</v>
      </c>
      <c r="L43" s="11">
        <f t="shared" si="123"/>
        <v>19.380314613129563</v>
      </c>
      <c r="M43" s="11">
        <f t="shared" si="123"/>
        <v>19.380314613129563</v>
      </c>
      <c r="N43" s="21">
        <f>AVERAGE('Кредитование ФЛ'!AL43:CH43)</f>
        <v>21.729409476242065</v>
      </c>
      <c r="O43" s="11">
        <f t="shared" si="6"/>
        <v>21.729409476242065</v>
      </c>
      <c r="P43" s="11">
        <f t="shared" ref="P43:S43" si="124">O43</f>
        <v>21.729409476242065</v>
      </c>
      <c r="Q43" s="11">
        <f t="shared" si="124"/>
        <v>21.729409476242065</v>
      </c>
      <c r="R43" s="11">
        <f t="shared" si="124"/>
        <v>21.729409476242065</v>
      </c>
      <c r="S43" s="11">
        <f t="shared" si="124"/>
        <v>21.729409476242065</v>
      </c>
      <c r="T43" s="11">
        <f t="shared" ref="T43:BU43" si="125">S43</f>
        <v>21.729409476242065</v>
      </c>
      <c r="U43" s="11">
        <f t="shared" si="125"/>
        <v>21.729409476242065</v>
      </c>
      <c r="V43" s="11">
        <f t="shared" si="125"/>
        <v>21.729409476242065</v>
      </c>
      <c r="W43" s="11">
        <f t="shared" si="125"/>
        <v>21.729409476242065</v>
      </c>
      <c r="X43" s="11">
        <f t="shared" si="125"/>
        <v>21.729409476242065</v>
      </c>
      <c r="Y43" s="11">
        <f t="shared" si="125"/>
        <v>21.729409476242065</v>
      </c>
      <c r="Z43" s="11">
        <f t="shared" si="125"/>
        <v>21.729409476242065</v>
      </c>
      <c r="AA43" s="11">
        <f t="shared" si="125"/>
        <v>21.729409476242065</v>
      </c>
      <c r="AB43" s="11">
        <f t="shared" si="125"/>
        <v>21.729409476242065</v>
      </c>
      <c r="AC43" s="11">
        <f t="shared" si="125"/>
        <v>21.729409476242065</v>
      </c>
      <c r="AD43" s="11">
        <f t="shared" si="125"/>
        <v>21.729409476242065</v>
      </c>
      <c r="AE43" s="11">
        <f t="shared" si="125"/>
        <v>21.729409476242065</v>
      </c>
      <c r="AF43" s="11">
        <f t="shared" si="125"/>
        <v>21.729409476242065</v>
      </c>
      <c r="AG43" s="11">
        <f t="shared" si="125"/>
        <v>21.729409476242065</v>
      </c>
      <c r="AH43" s="11">
        <f t="shared" si="125"/>
        <v>21.729409476242065</v>
      </c>
      <c r="AI43" s="11">
        <f t="shared" si="125"/>
        <v>21.729409476242065</v>
      </c>
      <c r="AJ43" s="11">
        <f t="shared" si="125"/>
        <v>21.729409476242065</v>
      </c>
      <c r="AK43" s="11">
        <f t="shared" si="125"/>
        <v>21.729409476242065</v>
      </c>
      <c r="AL43" s="11">
        <f t="shared" si="125"/>
        <v>21.729409476242065</v>
      </c>
      <c r="AM43" s="11">
        <f t="shared" si="125"/>
        <v>21.729409476242065</v>
      </c>
      <c r="AN43" s="11">
        <f t="shared" si="125"/>
        <v>21.729409476242065</v>
      </c>
      <c r="AO43" s="11">
        <f t="shared" si="125"/>
        <v>21.729409476242065</v>
      </c>
      <c r="AP43" s="11">
        <f t="shared" si="125"/>
        <v>21.729409476242065</v>
      </c>
      <c r="AQ43" s="11">
        <f t="shared" si="125"/>
        <v>21.729409476242065</v>
      </c>
      <c r="AR43" s="11">
        <f t="shared" si="125"/>
        <v>21.729409476242065</v>
      </c>
      <c r="AS43" s="11">
        <f t="shared" si="125"/>
        <v>21.729409476242065</v>
      </c>
      <c r="AT43" s="11">
        <f t="shared" si="125"/>
        <v>21.729409476242065</v>
      </c>
      <c r="AU43" s="11">
        <f t="shared" si="125"/>
        <v>21.729409476242065</v>
      </c>
      <c r="AV43" s="11">
        <f t="shared" si="125"/>
        <v>21.729409476242065</v>
      </c>
      <c r="AW43" s="11">
        <f t="shared" si="125"/>
        <v>21.729409476242065</v>
      </c>
      <c r="AX43" s="11">
        <f t="shared" si="125"/>
        <v>21.729409476242065</v>
      </c>
      <c r="AY43" s="11">
        <f t="shared" si="125"/>
        <v>21.729409476242065</v>
      </c>
      <c r="AZ43" s="11">
        <f t="shared" si="125"/>
        <v>21.729409476242065</v>
      </c>
      <c r="BA43" s="11">
        <f t="shared" si="125"/>
        <v>21.729409476242065</v>
      </c>
      <c r="BB43" s="11">
        <f t="shared" si="125"/>
        <v>21.729409476242065</v>
      </c>
      <c r="BC43" s="11">
        <f t="shared" si="125"/>
        <v>21.729409476242065</v>
      </c>
      <c r="BD43" s="11">
        <f t="shared" si="125"/>
        <v>21.729409476242065</v>
      </c>
      <c r="BE43" s="11">
        <f t="shared" si="125"/>
        <v>21.729409476242065</v>
      </c>
      <c r="BF43" s="11">
        <f t="shared" si="125"/>
        <v>21.729409476242065</v>
      </c>
      <c r="BG43" s="11">
        <f t="shared" si="125"/>
        <v>21.729409476242065</v>
      </c>
      <c r="BH43" s="11">
        <f t="shared" si="125"/>
        <v>21.729409476242065</v>
      </c>
      <c r="BI43" s="11">
        <f t="shared" si="125"/>
        <v>21.729409476242065</v>
      </c>
      <c r="BJ43" s="11">
        <f t="shared" si="125"/>
        <v>21.729409476242065</v>
      </c>
      <c r="BK43" s="11">
        <f t="shared" si="125"/>
        <v>21.729409476242065</v>
      </c>
      <c r="BL43" s="11">
        <f t="shared" si="125"/>
        <v>21.729409476242065</v>
      </c>
      <c r="BM43" s="11">
        <f t="shared" si="125"/>
        <v>21.729409476242065</v>
      </c>
      <c r="BN43" s="11">
        <f t="shared" si="125"/>
        <v>21.729409476242065</v>
      </c>
      <c r="BO43" s="11">
        <f t="shared" si="125"/>
        <v>21.729409476242065</v>
      </c>
      <c r="BP43" s="11">
        <f t="shared" si="125"/>
        <v>21.729409476242065</v>
      </c>
      <c r="BQ43" s="11">
        <f t="shared" si="125"/>
        <v>21.729409476242065</v>
      </c>
      <c r="BR43" s="11">
        <f t="shared" si="125"/>
        <v>21.729409476242065</v>
      </c>
      <c r="BS43" s="11">
        <f t="shared" si="125"/>
        <v>21.729409476242065</v>
      </c>
      <c r="BT43" s="11">
        <f t="shared" si="125"/>
        <v>21.729409476242065</v>
      </c>
      <c r="BU43" s="11">
        <f t="shared" si="125"/>
        <v>21.729409476242065</v>
      </c>
    </row>
    <row r="44" spans="1:73" ht="31.5" x14ac:dyDescent="0.25">
      <c r="A44" s="8" t="s">
        <v>43</v>
      </c>
      <c r="B44" s="11">
        <f>AVERAGE('Кредитование ФЛ'!Z44:BV44)</f>
        <v>17.192545334382778</v>
      </c>
      <c r="C44" s="11">
        <f>$B$44</f>
        <v>17.192545334382778</v>
      </c>
      <c r="D44" s="11">
        <f t="shared" ref="D44:M44" si="126">$B$44</f>
        <v>17.192545334382778</v>
      </c>
      <c r="E44" s="11">
        <f t="shared" si="126"/>
        <v>17.192545334382778</v>
      </c>
      <c r="F44" s="11">
        <f t="shared" si="126"/>
        <v>17.192545334382778</v>
      </c>
      <c r="G44" s="11">
        <f t="shared" si="126"/>
        <v>17.192545334382778</v>
      </c>
      <c r="H44" s="11">
        <f t="shared" si="126"/>
        <v>17.192545334382778</v>
      </c>
      <c r="I44" s="11">
        <f t="shared" si="126"/>
        <v>17.192545334382778</v>
      </c>
      <c r="J44" s="11">
        <f t="shared" si="126"/>
        <v>17.192545334382778</v>
      </c>
      <c r="K44" s="11">
        <f t="shared" si="126"/>
        <v>17.192545334382778</v>
      </c>
      <c r="L44" s="11">
        <f t="shared" si="126"/>
        <v>17.192545334382778</v>
      </c>
      <c r="M44" s="11">
        <f t="shared" si="126"/>
        <v>17.192545334382778</v>
      </c>
      <c r="N44" s="21">
        <f>AVERAGE('Кредитование ФЛ'!AL44:CH44)</f>
        <v>18.424472286089518</v>
      </c>
      <c r="O44" s="11">
        <f t="shared" si="6"/>
        <v>18.424472286089518</v>
      </c>
      <c r="P44" s="11">
        <f t="shared" ref="P44:S44" si="127">O44</f>
        <v>18.424472286089518</v>
      </c>
      <c r="Q44" s="11">
        <f t="shared" si="127"/>
        <v>18.424472286089518</v>
      </c>
      <c r="R44" s="11">
        <f t="shared" si="127"/>
        <v>18.424472286089518</v>
      </c>
      <c r="S44" s="11">
        <f t="shared" si="127"/>
        <v>18.424472286089518</v>
      </c>
      <c r="T44" s="11">
        <f t="shared" ref="T44:BU44" si="128">S44</f>
        <v>18.424472286089518</v>
      </c>
      <c r="U44" s="11">
        <f t="shared" si="128"/>
        <v>18.424472286089518</v>
      </c>
      <c r="V44" s="11">
        <f t="shared" si="128"/>
        <v>18.424472286089518</v>
      </c>
      <c r="W44" s="11">
        <f t="shared" si="128"/>
        <v>18.424472286089518</v>
      </c>
      <c r="X44" s="11">
        <f t="shared" si="128"/>
        <v>18.424472286089518</v>
      </c>
      <c r="Y44" s="11">
        <f t="shared" si="128"/>
        <v>18.424472286089518</v>
      </c>
      <c r="Z44" s="11">
        <f t="shared" si="128"/>
        <v>18.424472286089518</v>
      </c>
      <c r="AA44" s="11">
        <f t="shared" si="128"/>
        <v>18.424472286089518</v>
      </c>
      <c r="AB44" s="11">
        <f t="shared" si="128"/>
        <v>18.424472286089518</v>
      </c>
      <c r="AC44" s="11">
        <f t="shared" si="128"/>
        <v>18.424472286089518</v>
      </c>
      <c r="AD44" s="11">
        <f t="shared" si="128"/>
        <v>18.424472286089518</v>
      </c>
      <c r="AE44" s="11">
        <f t="shared" si="128"/>
        <v>18.424472286089518</v>
      </c>
      <c r="AF44" s="11">
        <f t="shared" si="128"/>
        <v>18.424472286089518</v>
      </c>
      <c r="AG44" s="11">
        <f t="shared" si="128"/>
        <v>18.424472286089518</v>
      </c>
      <c r="AH44" s="11">
        <f t="shared" si="128"/>
        <v>18.424472286089518</v>
      </c>
      <c r="AI44" s="11">
        <f t="shared" si="128"/>
        <v>18.424472286089518</v>
      </c>
      <c r="AJ44" s="11">
        <f t="shared" si="128"/>
        <v>18.424472286089518</v>
      </c>
      <c r="AK44" s="11">
        <f t="shared" si="128"/>
        <v>18.424472286089518</v>
      </c>
      <c r="AL44" s="11">
        <f t="shared" si="128"/>
        <v>18.424472286089518</v>
      </c>
      <c r="AM44" s="11">
        <f t="shared" si="128"/>
        <v>18.424472286089518</v>
      </c>
      <c r="AN44" s="11">
        <f t="shared" si="128"/>
        <v>18.424472286089518</v>
      </c>
      <c r="AO44" s="11">
        <f t="shared" si="128"/>
        <v>18.424472286089518</v>
      </c>
      <c r="AP44" s="11">
        <f t="shared" si="128"/>
        <v>18.424472286089518</v>
      </c>
      <c r="AQ44" s="11">
        <f t="shared" si="128"/>
        <v>18.424472286089518</v>
      </c>
      <c r="AR44" s="11">
        <f t="shared" si="128"/>
        <v>18.424472286089518</v>
      </c>
      <c r="AS44" s="11">
        <f t="shared" si="128"/>
        <v>18.424472286089518</v>
      </c>
      <c r="AT44" s="11">
        <f t="shared" si="128"/>
        <v>18.424472286089518</v>
      </c>
      <c r="AU44" s="11">
        <f t="shared" si="128"/>
        <v>18.424472286089518</v>
      </c>
      <c r="AV44" s="11">
        <f t="shared" si="128"/>
        <v>18.424472286089518</v>
      </c>
      <c r="AW44" s="11">
        <f t="shared" si="128"/>
        <v>18.424472286089518</v>
      </c>
      <c r="AX44" s="11">
        <f t="shared" si="128"/>
        <v>18.424472286089518</v>
      </c>
      <c r="AY44" s="11">
        <f t="shared" si="128"/>
        <v>18.424472286089518</v>
      </c>
      <c r="AZ44" s="11">
        <f t="shared" si="128"/>
        <v>18.424472286089518</v>
      </c>
      <c r="BA44" s="11">
        <f t="shared" si="128"/>
        <v>18.424472286089518</v>
      </c>
      <c r="BB44" s="11">
        <f t="shared" si="128"/>
        <v>18.424472286089518</v>
      </c>
      <c r="BC44" s="11">
        <f t="shared" si="128"/>
        <v>18.424472286089518</v>
      </c>
      <c r="BD44" s="11">
        <f t="shared" si="128"/>
        <v>18.424472286089518</v>
      </c>
      <c r="BE44" s="11">
        <f t="shared" si="128"/>
        <v>18.424472286089518</v>
      </c>
      <c r="BF44" s="11">
        <f t="shared" si="128"/>
        <v>18.424472286089518</v>
      </c>
      <c r="BG44" s="11">
        <f t="shared" si="128"/>
        <v>18.424472286089518</v>
      </c>
      <c r="BH44" s="11">
        <f t="shared" si="128"/>
        <v>18.424472286089518</v>
      </c>
      <c r="BI44" s="11">
        <f t="shared" si="128"/>
        <v>18.424472286089518</v>
      </c>
      <c r="BJ44" s="11">
        <f t="shared" si="128"/>
        <v>18.424472286089518</v>
      </c>
      <c r="BK44" s="11">
        <f t="shared" si="128"/>
        <v>18.424472286089518</v>
      </c>
      <c r="BL44" s="11">
        <f t="shared" si="128"/>
        <v>18.424472286089518</v>
      </c>
      <c r="BM44" s="11">
        <f t="shared" si="128"/>
        <v>18.424472286089518</v>
      </c>
      <c r="BN44" s="11">
        <f t="shared" si="128"/>
        <v>18.424472286089518</v>
      </c>
      <c r="BO44" s="11">
        <f t="shared" si="128"/>
        <v>18.424472286089518</v>
      </c>
      <c r="BP44" s="11">
        <f t="shared" si="128"/>
        <v>18.424472286089518</v>
      </c>
      <c r="BQ44" s="11">
        <f t="shared" si="128"/>
        <v>18.424472286089518</v>
      </c>
      <c r="BR44" s="11">
        <f t="shared" si="128"/>
        <v>18.424472286089518</v>
      </c>
      <c r="BS44" s="11">
        <f t="shared" si="128"/>
        <v>18.424472286089518</v>
      </c>
      <c r="BT44" s="11">
        <f t="shared" si="128"/>
        <v>18.424472286089518</v>
      </c>
      <c r="BU44" s="11">
        <f t="shared" si="128"/>
        <v>18.424472286089518</v>
      </c>
    </row>
    <row r="45" spans="1:73" ht="31.5" x14ac:dyDescent="0.25">
      <c r="A45" s="8" t="s">
        <v>44</v>
      </c>
      <c r="B45" s="11">
        <f>AVERAGE('Кредитование ФЛ'!Z45:BV45)</f>
        <v>20.442922556006611</v>
      </c>
      <c r="C45" s="11">
        <f>$B$45</f>
        <v>20.442922556006611</v>
      </c>
      <c r="D45" s="11">
        <f t="shared" ref="D45:M45" si="129">$B$45</f>
        <v>20.442922556006611</v>
      </c>
      <c r="E45" s="11">
        <f t="shared" si="129"/>
        <v>20.442922556006611</v>
      </c>
      <c r="F45" s="11">
        <f t="shared" si="129"/>
        <v>20.442922556006611</v>
      </c>
      <c r="G45" s="11">
        <f t="shared" si="129"/>
        <v>20.442922556006611</v>
      </c>
      <c r="H45" s="11">
        <f t="shared" si="129"/>
        <v>20.442922556006611</v>
      </c>
      <c r="I45" s="11">
        <f t="shared" si="129"/>
        <v>20.442922556006611</v>
      </c>
      <c r="J45" s="11">
        <f t="shared" si="129"/>
        <v>20.442922556006611</v>
      </c>
      <c r="K45" s="11">
        <f t="shared" si="129"/>
        <v>20.442922556006611</v>
      </c>
      <c r="L45" s="11">
        <f t="shared" si="129"/>
        <v>20.442922556006611</v>
      </c>
      <c r="M45" s="11">
        <f t="shared" si="129"/>
        <v>20.442922556006611</v>
      </c>
      <c r="N45" s="21">
        <f>AVERAGE('Кредитование ФЛ'!AL45:CH45)</f>
        <v>21.505916634432413</v>
      </c>
      <c r="O45" s="11">
        <f t="shared" si="6"/>
        <v>21.505916634432413</v>
      </c>
      <c r="P45" s="11">
        <f t="shared" ref="P45:S45" si="130">O45</f>
        <v>21.505916634432413</v>
      </c>
      <c r="Q45" s="11">
        <f t="shared" si="130"/>
        <v>21.505916634432413</v>
      </c>
      <c r="R45" s="11">
        <f t="shared" si="130"/>
        <v>21.505916634432413</v>
      </c>
      <c r="S45" s="11">
        <f t="shared" si="130"/>
        <v>21.505916634432413</v>
      </c>
      <c r="T45" s="11">
        <f t="shared" ref="T45:BU45" si="131">S45</f>
        <v>21.505916634432413</v>
      </c>
      <c r="U45" s="11">
        <f t="shared" si="131"/>
        <v>21.505916634432413</v>
      </c>
      <c r="V45" s="11">
        <f t="shared" si="131"/>
        <v>21.505916634432413</v>
      </c>
      <c r="W45" s="11">
        <f t="shared" si="131"/>
        <v>21.505916634432413</v>
      </c>
      <c r="X45" s="11">
        <f t="shared" si="131"/>
        <v>21.505916634432413</v>
      </c>
      <c r="Y45" s="11">
        <f t="shared" si="131"/>
        <v>21.505916634432413</v>
      </c>
      <c r="Z45" s="11">
        <f t="shared" si="131"/>
        <v>21.505916634432413</v>
      </c>
      <c r="AA45" s="11">
        <f t="shared" si="131"/>
        <v>21.505916634432413</v>
      </c>
      <c r="AB45" s="11">
        <f t="shared" si="131"/>
        <v>21.505916634432413</v>
      </c>
      <c r="AC45" s="11">
        <f t="shared" si="131"/>
        <v>21.505916634432413</v>
      </c>
      <c r="AD45" s="11">
        <f t="shared" si="131"/>
        <v>21.505916634432413</v>
      </c>
      <c r="AE45" s="11">
        <f t="shared" si="131"/>
        <v>21.505916634432413</v>
      </c>
      <c r="AF45" s="11">
        <f t="shared" si="131"/>
        <v>21.505916634432413</v>
      </c>
      <c r="AG45" s="11">
        <f t="shared" si="131"/>
        <v>21.505916634432413</v>
      </c>
      <c r="AH45" s="11">
        <f t="shared" si="131"/>
        <v>21.505916634432413</v>
      </c>
      <c r="AI45" s="11">
        <f t="shared" si="131"/>
        <v>21.505916634432413</v>
      </c>
      <c r="AJ45" s="11">
        <f t="shared" si="131"/>
        <v>21.505916634432413</v>
      </c>
      <c r="AK45" s="11">
        <f t="shared" si="131"/>
        <v>21.505916634432413</v>
      </c>
      <c r="AL45" s="11">
        <f t="shared" si="131"/>
        <v>21.505916634432413</v>
      </c>
      <c r="AM45" s="11">
        <f t="shared" si="131"/>
        <v>21.505916634432413</v>
      </c>
      <c r="AN45" s="11">
        <f t="shared" si="131"/>
        <v>21.505916634432413</v>
      </c>
      <c r="AO45" s="11">
        <f t="shared" si="131"/>
        <v>21.505916634432413</v>
      </c>
      <c r="AP45" s="11">
        <f t="shared" si="131"/>
        <v>21.505916634432413</v>
      </c>
      <c r="AQ45" s="11">
        <f t="shared" si="131"/>
        <v>21.505916634432413</v>
      </c>
      <c r="AR45" s="11">
        <f t="shared" si="131"/>
        <v>21.505916634432413</v>
      </c>
      <c r="AS45" s="11">
        <f t="shared" si="131"/>
        <v>21.505916634432413</v>
      </c>
      <c r="AT45" s="11">
        <f t="shared" si="131"/>
        <v>21.505916634432413</v>
      </c>
      <c r="AU45" s="11">
        <f t="shared" si="131"/>
        <v>21.505916634432413</v>
      </c>
      <c r="AV45" s="11">
        <f t="shared" si="131"/>
        <v>21.505916634432413</v>
      </c>
      <c r="AW45" s="11">
        <f t="shared" si="131"/>
        <v>21.505916634432413</v>
      </c>
      <c r="AX45" s="11">
        <f t="shared" si="131"/>
        <v>21.505916634432413</v>
      </c>
      <c r="AY45" s="11">
        <f t="shared" si="131"/>
        <v>21.505916634432413</v>
      </c>
      <c r="AZ45" s="11">
        <f t="shared" si="131"/>
        <v>21.505916634432413</v>
      </c>
      <c r="BA45" s="11">
        <f t="shared" si="131"/>
        <v>21.505916634432413</v>
      </c>
      <c r="BB45" s="11">
        <f t="shared" si="131"/>
        <v>21.505916634432413</v>
      </c>
      <c r="BC45" s="11">
        <f t="shared" si="131"/>
        <v>21.505916634432413</v>
      </c>
      <c r="BD45" s="11">
        <f t="shared" si="131"/>
        <v>21.505916634432413</v>
      </c>
      <c r="BE45" s="11">
        <f t="shared" si="131"/>
        <v>21.505916634432413</v>
      </c>
      <c r="BF45" s="11">
        <f t="shared" si="131"/>
        <v>21.505916634432413</v>
      </c>
      <c r="BG45" s="11">
        <f t="shared" si="131"/>
        <v>21.505916634432413</v>
      </c>
      <c r="BH45" s="11">
        <f t="shared" si="131"/>
        <v>21.505916634432413</v>
      </c>
      <c r="BI45" s="11">
        <f t="shared" si="131"/>
        <v>21.505916634432413</v>
      </c>
      <c r="BJ45" s="11">
        <f t="shared" si="131"/>
        <v>21.505916634432413</v>
      </c>
      <c r="BK45" s="11">
        <f t="shared" si="131"/>
        <v>21.505916634432413</v>
      </c>
      <c r="BL45" s="11">
        <f t="shared" si="131"/>
        <v>21.505916634432413</v>
      </c>
      <c r="BM45" s="11">
        <f t="shared" si="131"/>
        <v>21.505916634432413</v>
      </c>
      <c r="BN45" s="11">
        <f t="shared" si="131"/>
        <v>21.505916634432413</v>
      </c>
      <c r="BO45" s="11">
        <f t="shared" si="131"/>
        <v>21.505916634432413</v>
      </c>
      <c r="BP45" s="11">
        <f t="shared" si="131"/>
        <v>21.505916634432413</v>
      </c>
      <c r="BQ45" s="11">
        <f t="shared" si="131"/>
        <v>21.505916634432413</v>
      </c>
      <c r="BR45" s="11">
        <f t="shared" si="131"/>
        <v>21.505916634432413</v>
      </c>
      <c r="BS45" s="11">
        <f t="shared" si="131"/>
        <v>21.505916634432413</v>
      </c>
      <c r="BT45" s="11">
        <f t="shared" si="131"/>
        <v>21.505916634432413</v>
      </c>
      <c r="BU45" s="11">
        <f t="shared" si="131"/>
        <v>21.505916634432413</v>
      </c>
    </row>
    <row r="46" spans="1:73" ht="31.5" x14ac:dyDescent="0.25">
      <c r="A46" s="8" t="s">
        <v>45</v>
      </c>
      <c r="B46" s="11">
        <f>AVERAGE('Кредитование ФЛ'!Z46:BV46)</f>
        <v>17.530065709066363</v>
      </c>
      <c r="C46" s="11">
        <f>$B$46</f>
        <v>17.530065709066363</v>
      </c>
      <c r="D46" s="11">
        <f t="shared" ref="D46:M46" si="132">$B$46</f>
        <v>17.530065709066363</v>
      </c>
      <c r="E46" s="11">
        <f t="shared" si="132"/>
        <v>17.530065709066363</v>
      </c>
      <c r="F46" s="11">
        <f t="shared" si="132"/>
        <v>17.530065709066363</v>
      </c>
      <c r="G46" s="11">
        <f t="shared" si="132"/>
        <v>17.530065709066363</v>
      </c>
      <c r="H46" s="11">
        <f t="shared" si="132"/>
        <v>17.530065709066363</v>
      </c>
      <c r="I46" s="11">
        <f t="shared" si="132"/>
        <v>17.530065709066363</v>
      </c>
      <c r="J46" s="11">
        <f t="shared" si="132"/>
        <v>17.530065709066363</v>
      </c>
      <c r="K46" s="11">
        <f t="shared" si="132"/>
        <v>17.530065709066363</v>
      </c>
      <c r="L46" s="11">
        <f t="shared" si="132"/>
        <v>17.530065709066363</v>
      </c>
      <c r="M46" s="11">
        <f t="shared" si="132"/>
        <v>17.530065709066363</v>
      </c>
      <c r="N46" s="21">
        <f>AVERAGE('Кредитование ФЛ'!AL46:CH46)</f>
        <v>20.023412837588833</v>
      </c>
      <c r="O46" s="11">
        <f t="shared" si="6"/>
        <v>20.023412837588833</v>
      </c>
      <c r="P46" s="11">
        <f t="shared" ref="P46:S46" si="133">O46</f>
        <v>20.023412837588833</v>
      </c>
      <c r="Q46" s="11">
        <f t="shared" si="133"/>
        <v>20.023412837588833</v>
      </c>
      <c r="R46" s="11">
        <f t="shared" si="133"/>
        <v>20.023412837588833</v>
      </c>
      <c r="S46" s="11">
        <f t="shared" si="133"/>
        <v>20.023412837588833</v>
      </c>
      <c r="T46" s="11">
        <f t="shared" ref="T46:BU46" si="134">S46</f>
        <v>20.023412837588833</v>
      </c>
      <c r="U46" s="11">
        <f t="shared" si="134"/>
        <v>20.023412837588833</v>
      </c>
      <c r="V46" s="11">
        <f t="shared" si="134"/>
        <v>20.023412837588833</v>
      </c>
      <c r="W46" s="11">
        <f t="shared" si="134"/>
        <v>20.023412837588833</v>
      </c>
      <c r="X46" s="11">
        <f t="shared" si="134"/>
        <v>20.023412837588833</v>
      </c>
      <c r="Y46" s="11">
        <f t="shared" si="134"/>
        <v>20.023412837588833</v>
      </c>
      <c r="Z46" s="11">
        <f t="shared" si="134"/>
        <v>20.023412837588833</v>
      </c>
      <c r="AA46" s="11">
        <f t="shared" si="134"/>
        <v>20.023412837588833</v>
      </c>
      <c r="AB46" s="11">
        <f t="shared" si="134"/>
        <v>20.023412837588833</v>
      </c>
      <c r="AC46" s="11">
        <f t="shared" si="134"/>
        <v>20.023412837588833</v>
      </c>
      <c r="AD46" s="11">
        <f t="shared" si="134"/>
        <v>20.023412837588833</v>
      </c>
      <c r="AE46" s="11">
        <f t="shared" si="134"/>
        <v>20.023412837588833</v>
      </c>
      <c r="AF46" s="11">
        <f t="shared" si="134"/>
        <v>20.023412837588833</v>
      </c>
      <c r="AG46" s="11">
        <f t="shared" si="134"/>
        <v>20.023412837588833</v>
      </c>
      <c r="AH46" s="11">
        <f t="shared" si="134"/>
        <v>20.023412837588833</v>
      </c>
      <c r="AI46" s="11">
        <f t="shared" si="134"/>
        <v>20.023412837588833</v>
      </c>
      <c r="AJ46" s="11">
        <f t="shared" si="134"/>
        <v>20.023412837588833</v>
      </c>
      <c r="AK46" s="11">
        <f t="shared" si="134"/>
        <v>20.023412837588833</v>
      </c>
      <c r="AL46" s="11">
        <f t="shared" si="134"/>
        <v>20.023412837588833</v>
      </c>
      <c r="AM46" s="11">
        <f t="shared" si="134"/>
        <v>20.023412837588833</v>
      </c>
      <c r="AN46" s="11">
        <f t="shared" si="134"/>
        <v>20.023412837588833</v>
      </c>
      <c r="AO46" s="11">
        <f t="shared" si="134"/>
        <v>20.023412837588833</v>
      </c>
      <c r="AP46" s="11">
        <f t="shared" si="134"/>
        <v>20.023412837588833</v>
      </c>
      <c r="AQ46" s="11">
        <f t="shared" si="134"/>
        <v>20.023412837588833</v>
      </c>
      <c r="AR46" s="11">
        <f t="shared" si="134"/>
        <v>20.023412837588833</v>
      </c>
      <c r="AS46" s="11">
        <f t="shared" si="134"/>
        <v>20.023412837588833</v>
      </c>
      <c r="AT46" s="11">
        <f t="shared" si="134"/>
        <v>20.023412837588833</v>
      </c>
      <c r="AU46" s="11">
        <f t="shared" si="134"/>
        <v>20.023412837588833</v>
      </c>
      <c r="AV46" s="11">
        <f t="shared" si="134"/>
        <v>20.023412837588833</v>
      </c>
      <c r="AW46" s="11">
        <f t="shared" si="134"/>
        <v>20.023412837588833</v>
      </c>
      <c r="AX46" s="11">
        <f t="shared" si="134"/>
        <v>20.023412837588833</v>
      </c>
      <c r="AY46" s="11">
        <f t="shared" si="134"/>
        <v>20.023412837588833</v>
      </c>
      <c r="AZ46" s="11">
        <f t="shared" si="134"/>
        <v>20.023412837588833</v>
      </c>
      <c r="BA46" s="11">
        <f t="shared" si="134"/>
        <v>20.023412837588833</v>
      </c>
      <c r="BB46" s="11">
        <f t="shared" si="134"/>
        <v>20.023412837588833</v>
      </c>
      <c r="BC46" s="11">
        <f t="shared" si="134"/>
        <v>20.023412837588833</v>
      </c>
      <c r="BD46" s="11">
        <f t="shared" si="134"/>
        <v>20.023412837588833</v>
      </c>
      <c r="BE46" s="11">
        <f t="shared" si="134"/>
        <v>20.023412837588833</v>
      </c>
      <c r="BF46" s="11">
        <f t="shared" si="134"/>
        <v>20.023412837588833</v>
      </c>
      <c r="BG46" s="11">
        <f t="shared" si="134"/>
        <v>20.023412837588833</v>
      </c>
      <c r="BH46" s="11">
        <f t="shared" si="134"/>
        <v>20.023412837588833</v>
      </c>
      <c r="BI46" s="11">
        <f t="shared" si="134"/>
        <v>20.023412837588833</v>
      </c>
      <c r="BJ46" s="11">
        <f t="shared" si="134"/>
        <v>20.023412837588833</v>
      </c>
      <c r="BK46" s="11">
        <f t="shared" si="134"/>
        <v>20.023412837588833</v>
      </c>
      <c r="BL46" s="11">
        <f t="shared" si="134"/>
        <v>20.023412837588833</v>
      </c>
      <c r="BM46" s="11">
        <f t="shared" si="134"/>
        <v>20.023412837588833</v>
      </c>
      <c r="BN46" s="11">
        <f t="shared" si="134"/>
        <v>20.023412837588833</v>
      </c>
      <c r="BO46" s="11">
        <f t="shared" si="134"/>
        <v>20.023412837588833</v>
      </c>
      <c r="BP46" s="11">
        <f t="shared" si="134"/>
        <v>20.023412837588833</v>
      </c>
      <c r="BQ46" s="11">
        <f t="shared" si="134"/>
        <v>20.023412837588833</v>
      </c>
      <c r="BR46" s="11">
        <f t="shared" si="134"/>
        <v>20.023412837588833</v>
      </c>
      <c r="BS46" s="11">
        <f t="shared" si="134"/>
        <v>20.023412837588833</v>
      </c>
      <c r="BT46" s="11">
        <f t="shared" si="134"/>
        <v>20.023412837588833</v>
      </c>
      <c r="BU46" s="11">
        <f t="shared" si="134"/>
        <v>20.023412837588833</v>
      </c>
    </row>
    <row r="47" spans="1:73" x14ac:dyDescent="0.25">
      <c r="A47" s="8" t="s">
        <v>46</v>
      </c>
      <c r="B47" s="11">
        <f>AVERAGE('Кредитование ФЛ'!Z47:BV47)</f>
        <v>20.921845037363113</v>
      </c>
      <c r="C47" s="11">
        <f>$B$47</f>
        <v>20.921845037363113</v>
      </c>
      <c r="D47" s="11">
        <f t="shared" ref="D47:M47" si="135">$B$47</f>
        <v>20.921845037363113</v>
      </c>
      <c r="E47" s="11">
        <f t="shared" si="135"/>
        <v>20.921845037363113</v>
      </c>
      <c r="F47" s="11">
        <f t="shared" si="135"/>
        <v>20.921845037363113</v>
      </c>
      <c r="G47" s="11">
        <f t="shared" si="135"/>
        <v>20.921845037363113</v>
      </c>
      <c r="H47" s="11">
        <f t="shared" si="135"/>
        <v>20.921845037363113</v>
      </c>
      <c r="I47" s="11">
        <f t="shared" si="135"/>
        <v>20.921845037363113</v>
      </c>
      <c r="J47" s="11">
        <f t="shared" si="135"/>
        <v>20.921845037363113</v>
      </c>
      <c r="K47" s="11">
        <f t="shared" si="135"/>
        <v>20.921845037363113</v>
      </c>
      <c r="L47" s="11">
        <f t="shared" si="135"/>
        <v>20.921845037363113</v>
      </c>
      <c r="M47" s="11">
        <f t="shared" si="135"/>
        <v>20.921845037363113</v>
      </c>
      <c r="N47" s="21">
        <f>AVERAGE('Кредитование ФЛ'!AL47:CH47)</f>
        <v>24.806315418033034</v>
      </c>
      <c r="O47" s="11">
        <f t="shared" si="6"/>
        <v>24.806315418033034</v>
      </c>
      <c r="P47" s="11">
        <f t="shared" ref="P47:S47" si="136">O47</f>
        <v>24.806315418033034</v>
      </c>
      <c r="Q47" s="11">
        <f t="shared" si="136"/>
        <v>24.806315418033034</v>
      </c>
      <c r="R47" s="11">
        <f t="shared" si="136"/>
        <v>24.806315418033034</v>
      </c>
      <c r="S47" s="11">
        <f t="shared" si="136"/>
        <v>24.806315418033034</v>
      </c>
      <c r="T47" s="11">
        <f t="shared" ref="T47:BU47" si="137">S47</f>
        <v>24.806315418033034</v>
      </c>
      <c r="U47" s="11">
        <f t="shared" si="137"/>
        <v>24.806315418033034</v>
      </c>
      <c r="V47" s="11">
        <f t="shared" si="137"/>
        <v>24.806315418033034</v>
      </c>
      <c r="W47" s="11">
        <f t="shared" si="137"/>
        <v>24.806315418033034</v>
      </c>
      <c r="X47" s="11">
        <f t="shared" si="137"/>
        <v>24.806315418033034</v>
      </c>
      <c r="Y47" s="11">
        <f t="shared" si="137"/>
        <v>24.806315418033034</v>
      </c>
      <c r="Z47" s="11">
        <f t="shared" si="137"/>
        <v>24.806315418033034</v>
      </c>
      <c r="AA47" s="11">
        <f t="shared" si="137"/>
        <v>24.806315418033034</v>
      </c>
      <c r="AB47" s="11">
        <f t="shared" si="137"/>
        <v>24.806315418033034</v>
      </c>
      <c r="AC47" s="11">
        <f t="shared" si="137"/>
        <v>24.806315418033034</v>
      </c>
      <c r="AD47" s="11">
        <f t="shared" si="137"/>
        <v>24.806315418033034</v>
      </c>
      <c r="AE47" s="11">
        <f t="shared" si="137"/>
        <v>24.806315418033034</v>
      </c>
      <c r="AF47" s="11">
        <f t="shared" si="137"/>
        <v>24.806315418033034</v>
      </c>
      <c r="AG47" s="11">
        <f t="shared" si="137"/>
        <v>24.806315418033034</v>
      </c>
      <c r="AH47" s="11">
        <f t="shared" si="137"/>
        <v>24.806315418033034</v>
      </c>
      <c r="AI47" s="11">
        <f t="shared" si="137"/>
        <v>24.806315418033034</v>
      </c>
      <c r="AJ47" s="11">
        <f t="shared" si="137"/>
        <v>24.806315418033034</v>
      </c>
      <c r="AK47" s="11">
        <f t="shared" si="137"/>
        <v>24.806315418033034</v>
      </c>
      <c r="AL47" s="11">
        <f t="shared" si="137"/>
        <v>24.806315418033034</v>
      </c>
      <c r="AM47" s="11">
        <f t="shared" si="137"/>
        <v>24.806315418033034</v>
      </c>
      <c r="AN47" s="11">
        <f t="shared" si="137"/>
        <v>24.806315418033034</v>
      </c>
      <c r="AO47" s="11">
        <f t="shared" si="137"/>
        <v>24.806315418033034</v>
      </c>
      <c r="AP47" s="11">
        <f t="shared" si="137"/>
        <v>24.806315418033034</v>
      </c>
      <c r="AQ47" s="11">
        <f t="shared" si="137"/>
        <v>24.806315418033034</v>
      </c>
      <c r="AR47" s="11">
        <f t="shared" si="137"/>
        <v>24.806315418033034</v>
      </c>
      <c r="AS47" s="11">
        <f t="shared" si="137"/>
        <v>24.806315418033034</v>
      </c>
      <c r="AT47" s="11">
        <f t="shared" si="137"/>
        <v>24.806315418033034</v>
      </c>
      <c r="AU47" s="11">
        <f t="shared" si="137"/>
        <v>24.806315418033034</v>
      </c>
      <c r="AV47" s="11">
        <f t="shared" si="137"/>
        <v>24.806315418033034</v>
      </c>
      <c r="AW47" s="11">
        <f t="shared" si="137"/>
        <v>24.806315418033034</v>
      </c>
      <c r="AX47" s="11">
        <f t="shared" si="137"/>
        <v>24.806315418033034</v>
      </c>
      <c r="AY47" s="11">
        <f t="shared" si="137"/>
        <v>24.806315418033034</v>
      </c>
      <c r="AZ47" s="11">
        <f t="shared" si="137"/>
        <v>24.806315418033034</v>
      </c>
      <c r="BA47" s="11">
        <f t="shared" si="137"/>
        <v>24.806315418033034</v>
      </c>
      <c r="BB47" s="11">
        <f t="shared" si="137"/>
        <v>24.806315418033034</v>
      </c>
      <c r="BC47" s="11">
        <f t="shared" si="137"/>
        <v>24.806315418033034</v>
      </c>
      <c r="BD47" s="11">
        <f t="shared" si="137"/>
        <v>24.806315418033034</v>
      </c>
      <c r="BE47" s="11">
        <f t="shared" si="137"/>
        <v>24.806315418033034</v>
      </c>
      <c r="BF47" s="11">
        <f t="shared" si="137"/>
        <v>24.806315418033034</v>
      </c>
      <c r="BG47" s="11">
        <f t="shared" si="137"/>
        <v>24.806315418033034</v>
      </c>
      <c r="BH47" s="11">
        <f t="shared" si="137"/>
        <v>24.806315418033034</v>
      </c>
      <c r="BI47" s="11">
        <f t="shared" si="137"/>
        <v>24.806315418033034</v>
      </c>
      <c r="BJ47" s="11">
        <f t="shared" si="137"/>
        <v>24.806315418033034</v>
      </c>
      <c r="BK47" s="11">
        <f t="shared" si="137"/>
        <v>24.806315418033034</v>
      </c>
      <c r="BL47" s="11">
        <f t="shared" si="137"/>
        <v>24.806315418033034</v>
      </c>
      <c r="BM47" s="11">
        <f t="shared" si="137"/>
        <v>24.806315418033034</v>
      </c>
      <c r="BN47" s="11">
        <f t="shared" si="137"/>
        <v>24.806315418033034</v>
      </c>
      <c r="BO47" s="11">
        <f t="shared" si="137"/>
        <v>24.806315418033034</v>
      </c>
      <c r="BP47" s="11">
        <f t="shared" si="137"/>
        <v>24.806315418033034</v>
      </c>
      <c r="BQ47" s="11">
        <f t="shared" si="137"/>
        <v>24.806315418033034</v>
      </c>
      <c r="BR47" s="11">
        <f t="shared" si="137"/>
        <v>24.806315418033034</v>
      </c>
      <c r="BS47" s="11">
        <f t="shared" si="137"/>
        <v>24.806315418033034</v>
      </c>
      <c r="BT47" s="11">
        <f t="shared" si="137"/>
        <v>24.806315418033034</v>
      </c>
      <c r="BU47" s="11">
        <f t="shared" si="137"/>
        <v>24.806315418033034</v>
      </c>
    </row>
    <row r="48" spans="1:73" x14ac:dyDescent="0.25">
      <c r="A48" s="8" t="s">
        <v>47</v>
      </c>
      <c r="B48" s="11">
        <f>AVERAGE('Кредитование ФЛ'!Z48:BV48)</f>
        <v>16.335326756447007</v>
      </c>
      <c r="C48" s="11">
        <f>$B$48</f>
        <v>16.335326756447007</v>
      </c>
      <c r="D48" s="11">
        <f t="shared" ref="D48:M48" si="138">$B$48</f>
        <v>16.335326756447007</v>
      </c>
      <c r="E48" s="11">
        <f t="shared" si="138"/>
        <v>16.335326756447007</v>
      </c>
      <c r="F48" s="11">
        <f t="shared" si="138"/>
        <v>16.335326756447007</v>
      </c>
      <c r="G48" s="11">
        <f t="shared" si="138"/>
        <v>16.335326756447007</v>
      </c>
      <c r="H48" s="11">
        <f t="shared" si="138"/>
        <v>16.335326756447007</v>
      </c>
      <c r="I48" s="11">
        <f t="shared" si="138"/>
        <v>16.335326756447007</v>
      </c>
      <c r="J48" s="11">
        <f t="shared" si="138"/>
        <v>16.335326756447007</v>
      </c>
      <c r="K48" s="11">
        <f t="shared" si="138"/>
        <v>16.335326756447007</v>
      </c>
      <c r="L48" s="11">
        <f t="shared" si="138"/>
        <v>16.335326756447007</v>
      </c>
      <c r="M48" s="11">
        <f t="shared" si="138"/>
        <v>16.335326756447007</v>
      </c>
      <c r="N48" s="21">
        <f>AVERAGE('Кредитование ФЛ'!AL48:CH48)</f>
        <v>18.292616234287173</v>
      </c>
      <c r="O48" s="11">
        <f t="shared" si="6"/>
        <v>18.292616234287173</v>
      </c>
      <c r="P48" s="11">
        <f t="shared" ref="P48:S48" si="139">O48</f>
        <v>18.292616234287173</v>
      </c>
      <c r="Q48" s="11">
        <f t="shared" si="139"/>
        <v>18.292616234287173</v>
      </c>
      <c r="R48" s="11">
        <f t="shared" si="139"/>
        <v>18.292616234287173</v>
      </c>
      <c r="S48" s="11">
        <f t="shared" si="139"/>
        <v>18.292616234287173</v>
      </c>
      <c r="T48" s="11">
        <f t="shared" ref="T48:BU48" si="140">S48</f>
        <v>18.292616234287173</v>
      </c>
      <c r="U48" s="11">
        <f t="shared" si="140"/>
        <v>18.292616234287173</v>
      </c>
      <c r="V48" s="11">
        <f t="shared" si="140"/>
        <v>18.292616234287173</v>
      </c>
      <c r="W48" s="11">
        <f t="shared" si="140"/>
        <v>18.292616234287173</v>
      </c>
      <c r="X48" s="11">
        <f t="shared" si="140"/>
        <v>18.292616234287173</v>
      </c>
      <c r="Y48" s="11">
        <f t="shared" si="140"/>
        <v>18.292616234287173</v>
      </c>
      <c r="Z48" s="11">
        <f t="shared" si="140"/>
        <v>18.292616234287173</v>
      </c>
      <c r="AA48" s="11">
        <f t="shared" si="140"/>
        <v>18.292616234287173</v>
      </c>
      <c r="AB48" s="11">
        <f t="shared" si="140"/>
        <v>18.292616234287173</v>
      </c>
      <c r="AC48" s="11">
        <f t="shared" si="140"/>
        <v>18.292616234287173</v>
      </c>
      <c r="AD48" s="11">
        <f t="shared" si="140"/>
        <v>18.292616234287173</v>
      </c>
      <c r="AE48" s="11">
        <f t="shared" si="140"/>
        <v>18.292616234287173</v>
      </c>
      <c r="AF48" s="11">
        <f t="shared" si="140"/>
        <v>18.292616234287173</v>
      </c>
      <c r="AG48" s="11">
        <f t="shared" si="140"/>
        <v>18.292616234287173</v>
      </c>
      <c r="AH48" s="11">
        <f t="shared" si="140"/>
        <v>18.292616234287173</v>
      </c>
      <c r="AI48" s="11">
        <f t="shared" si="140"/>
        <v>18.292616234287173</v>
      </c>
      <c r="AJ48" s="11">
        <f t="shared" si="140"/>
        <v>18.292616234287173</v>
      </c>
      <c r="AK48" s="11">
        <f t="shared" si="140"/>
        <v>18.292616234287173</v>
      </c>
      <c r="AL48" s="11">
        <f t="shared" si="140"/>
        <v>18.292616234287173</v>
      </c>
      <c r="AM48" s="11">
        <f t="shared" si="140"/>
        <v>18.292616234287173</v>
      </c>
      <c r="AN48" s="11">
        <f t="shared" si="140"/>
        <v>18.292616234287173</v>
      </c>
      <c r="AO48" s="11">
        <f t="shared" si="140"/>
        <v>18.292616234287173</v>
      </c>
      <c r="AP48" s="11">
        <f t="shared" si="140"/>
        <v>18.292616234287173</v>
      </c>
      <c r="AQ48" s="11">
        <f t="shared" si="140"/>
        <v>18.292616234287173</v>
      </c>
      <c r="AR48" s="11">
        <f t="shared" si="140"/>
        <v>18.292616234287173</v>
      </c>
      <c r="AS48" s="11">
        <f t="shared" si="140"/>
        <v>18.292616234287173</v>
      </c>
      <c r="AT48" s="11">
        <f t="shared" si="140"/>
        <v>18.292616234287173</v>
      </c>
      <c r="AU48" s="11">
        <f t="shared" si="140"/>
        <v>18.292616234287173</v>
      </c>
      <c r="AV48" s="11">
        <f t="shared" si="140"/>
        <v>18.292616234287173</v>
      </c>
      <c r="AW48" s="11">
        <f t="shared" si="140"/>
        <v>18.292616234287173</v>
      </c>
      <c r="AX48" s="11">
        <f t="shared" si="140"/>
        <v>18.292616234287173</v>
      </c>
      <c r="AY48" s="11">
        <f t="shared" si="140"/>
        <v>18.292616234287173</v>
      </c>
      <c r="AZ48" s="11">
        <f t="shared" si="140"/>
        <v>18.292616234287173</v>
      </c>
      <c r="BA48" s="11">
        <f t="shared" si="140"/>
        <v>18.292616234287173</v>
      </c>
      <c r="BB48" s="11">
        <f t="shared" si="140"/>
        <v>18.292616234287173</v>
      </c>
      <c r="BC48" s="11">
        <f t="shared" si="140"/>
        <v>18.292616234287173</v>
      </c>
      <c r="BD48" s="11">
        <f t="shared" si="140"/>
        <v>18.292616234287173</v>
      </c>
      <c r="BE48" s="11">
        <f t="shared" si="140"/>
        <v>18.292616234287173</v>
      </c>
      <c r="BF48" s="11">
        <f t="shared" si="140"/>
        <v>18.292616234287173</v>
      </c>
      <c r="BG48" s="11">
        <f t="shared" si="140"/>
        <v>18.292616234287173</v>
      </c>
      <c r="BH48" s="11">
        <f t="shared" si="140"/>
        <v>18.292616234287173</v>
      </c>
      <c r="BI48" s="11">
        <f t="shared" si="140"/>
        <v>18.292616234287173</v>
      </c>
      <c r="BJ48" s="11">
        <f t="shared" si="140"/>
        <v>18.292616234287173</v>
      </c>
      <c r="BK48" s="11">
        <f t="shared" si="140"/>
        <v>18.292616234287173</v>
      </c>
      <c r="BL48" s="11">
        <f t="shared" si="140"/>
        <v>18.292616234287173</v>
      </c>
      <c r="BM48" s="11">
        <f t="shared" si="140"/>
        <v>18.292616234287173</v>
      </c>
      <c r="BN48" s="11">
        <f t="shared" si="140"/>
        <v>18.292616234287173</v>
      </c>
      <c r="BO48" s="11">
        <f t="shared" si="140"/>
        <v>18.292616234287173</v>
      </c>
      <c r="BP48" s="11">
        <f t="shared" si="140"/>
        <v>18.292616234287173</v>
      </c>
      <c r="BQ48" s="11">
        <f t="shared" si="140"/>
        <v>18.292616234287173</v>
      </c>
      <c r="BR48" s="11">
        <f t="shared" si="140"/>
        <v>18.292616234287173</v>
      </c>
      <c r="BS48" s="11">
        <f t="shared" si="140"/>
        <v>18.292616234287173</v>
      </c>
      <c r="BT48" s="11">
        <f t="shared" si="140"/>
        <v>18.292616234287173</v>
      </c>
      <c r="BU48" s="11">
        <f t="shared" si="140"/>
        <v>18.292616234287173</v>
      </c>
    </row>
    <row r="49" spans="1:73" x14ac:dyDescent="0.25">
      <c r="A49" s="8" t="s">
        <v>49</v>
      </c>
      <c r="B49" s="11">
        <f>AVERAGE('Кредитование ФЛ'!Z49:BV49)</f>
        <v>18.027835351592199</v>
      </c>
      <c r="C49" s="11">
        <f>$B$49</f>
        <v>18.027835351592199</v>
      </c>
      <c r="D49" s="11">
        <f t="shared" ref="D49:M49" si="141">$B$49</f>
        <v>18.027835351592199</v>
      </c>
      <c r="E49" s="11">
        <f t="shared" si="141"/>
        <v>18.027835351592199</v>
      </c>
      <c r="F49" s="11">
        <f t="shared" si="141"/>
        <v>18.027835351592199</v>
      </c>
      <c r="G49" s="11">
        <f t="shared" si="141"/>
        <v>18.027835351592199</v>
      </c>
      <c r="H49" s="11">
        <f t="shared" si="141"/>
        <v>18.027835351592199</v>
      </c>
      <c r="I49" s="11">
        <f t="shared" si="141"/>
        <v>18.027835351592199</v>
      </c>
      <c r="J49" s="11">
        <f t="shared" si="141"/>
        <v>18.027835351592199</v>
      </c>
      <c r="K49" s="11">
        <f t="shared" si="141"/>
        <v>18.027835351592199</v>
      </c>
      <c r="L49" s="11">
        <f t="shared" si="141"/>
        <v>18.027835351592199</v>
      </c>
      <c r="M49" s="11">
        <f t="shared" si="141"/>
        <v>18.027835351592199</v>
      </c>
      <c r="N49" s="21">
        <f>AVERAGE('Кредитование ФЛ'!AL49:CH49)</f>
        <v>19.456078856601664</v>
      </c>
      <c r="O49" s="11">
        <f t="shared" si="6"/>
        <v>19.456078856601664</v>
      </c>
      <c r="P49" s="11">
        <f t="shared" ref="P49:S49" si="142">O49</f>
        <v>19.456078856601664</v>
      </c>
      <c r="Q49" s="11">
        <f t="shared" si="142"/>
        <v>19.456078856601664</v>
      </c>
      <c r="R49" s="11">
        <f t="shared" si="142"/>
        <v>19.456078856601664</v>
      </c>
      <c r="S49" s="11">
        <f t="shared" si="142"/>
        <v>19.456078856601664</v>
      </c>
      <c r="T49" s="11">
        <f t="shared" ref="T49:BU49" si="143">S49</f>
        <v>19.456078856601664</v>
      </c>
      <c r="U49" s="11">
        <f t="shared" si="143"/>
        <v>19.456078856601664</v>
      </c>
      <c r="V49" s="11">
        <f t="shared" si="143"/>
        <v>19.456078856601664</v>
      </c>
      <c r="W49" s="11">
        <f t="shared" si="143"/>
        <v>19.456078856601664</v>
      </c>
      <c r="X49" s="11">
        <f t="shared" si="143"/>
        <v>19.456078856601664</v>
      </c>
      <c r="Y49" s="11">
        <f t="shared" si="143"/>
        <v>19.456078856601664</v>
      </c>
      <c r="Z49" s="11">
        <f t="shared" si="143"/>
        <v>19.456078856601664</v>
      </c>
      <c r="AA49" s="11">
        <f t="shared" si="143"/>
        <v>19.456078856601664</v>
      </c>
      <c r="AB49" s="11">
        <f t="shared" si="143"/>
        <v>19.456078856601664</v>
      </c>
      <c r="AC49" s="11">
        <f t="shared" si="143"/>
        <v>19.456078856601664</v>
      </c>
      <c r="AD49" s="11">
        <f t="shared" si="143"/>
        <v>19.456078856601664</v>
      </c>
      <c r="AE49" s="11">
        <f t="shared" si="143"/>
        <v>19.456078856601664</v>
      </c>
      <c r="AF49" s="11">
        <f t="shared" si="143"/>
        <v>19.456078856601664</v>
      </c>
      <c r="AG49" s="11">
        <f t="shared" si="143"/>
        <v>19.456078856601664</v>
      </c>
      <c r="AH49" s="11">
        <f t="shared" si="143"/>
        <v>19.456078856601664</v>
      </c>
      <c r="AI49" s="11">
        <f t="shared" si="143"/>
        <v>19.456078856601664</v>
      </c>
      <c r="AJ49" s="11">
        <f t="shared" si="143"/>
        <v>19.456078856601664</v>
      </c>
      <c r="AK49" s="11">
        <f t="shared" si="143"/>
        <v>19.456078856601664</v>
      </c>
      <c r="AL49" s="11">
        <f t="shared" si="143"/>
        <v>19.456078856601664</v>
      </c>
      <c r="AM49" s="11">
        <f t="shared" si="143"/>
        <v>19.456078856601664</v>
      </c>
      <c r="AN49" s="11">
        <f t="shared" si="143"/>
        <v>19.456078856601664</v>
      </c>
      <c r="AO49" s="11">
        <f t="shared" si="143"/>
        <v>19.456078856601664</v>
      </c>
      <c r="AP49" s="11">
        <f t="shared" si="143"/>
        <v>19.456078856601664</v>
      </c>
      <c r="AQ49" s="11">
        <f t="shared" si="143"/>
        <v>19.456078856601664</v>
      </c>
      <c r="AR49" s="11">
        <f t="shared" si="143"/>
        <v>19.456078856601664</v>
      </c>
      <c r="AS49" s="11">
        <f t="shared" si="143"/>
        <v>19.456078856601664</v>
      </c>
      <c r="AT49" s="11">
        <f t="shared" si="143"/>
        <v>19.456078856601664</v>
      </c>
      <c r="AU49" s="11">
        <f t="shared" si="143"/>
        <v>19.456078856601664</v>
      </c>
      <c r="AV49" s="11">
        <f t="shared" si="143"/>
        <v>19.456078856601664</v>
      </c>
      <c r="AW49" s="11">
        <f t="shared" si="143"/>
        <v>19.456078856601664</v>
      </c>
      <c r="AX49" s="11">
        <f t="shared" si="143"/>
        <v>19.456078856601664</v>
      </c>
      <c r="AY49" s="11">
        <f t="shared" si="143"/>
        <v>19.456078856601664</v>
      </c>
      <c r="AZ49" s="11">
        <f t="shared" si="143"/>
        <v>19.456078856601664</v>
      </c>
      <c r="BA49" s="11">
        <f t="shared" si="143"/>
        <v>19.456078856601664</v>
      </c>
      <c r="BB49" s="11">
        <f t="shared" si="143"/>
        <v>19.456078856601664</v>
      </c>
      <c r="BC49" s="11">
        <f t="shared" si="143"/>
        <v>19.456078856601664</v>
      </c>
      <c r="BD49" s="11">
        <f t="shared" si="143"/>
        <v>19.456078856601664</v>
      </c>
      <c r="BE49" s="11">
        <f t="shared" si="143"/>
        <v>19.456078856601664</v>
      </c>
      <c r="BF49" s="11">
        <f t="shared" si="143"/>
        <v>19.456078856601664</v>
      </c>
      <c r="BG49" s="11">
        <f t="shared" si="143"/>
        <v>19.456078856601664</v>
      </c>
      <c r="BH49" s="11">
        <f t="shared" si="143"/>
        <v>19.456078856601664</v>
      </c>
      <c r="BI49" s="11">
        <f t="shared" si="143"/>
        <v>19.456078856601664</v>
      </c>
      <c r="BJ49" s="11">
        <f t="shared" si="143"/>
        <v>19.456078856601664</v>
      </c>
      <c r="BK49" s="11">
        <f t="shared" si="143"/>
        <v>19.456078856601664</v>
      </c>
      <c r="BL49" s="11">
        <f t="shared" si="143"/>
        <v>19.456078856601664</v>
      </c>
      <c r="BM49" s="11">
        <f t="shared" si="143"/>
        <v>19.456078856601664</v>
      </c>
      <c r="BN49" s="11">
        <f t="shared" si="143"/>
        <v>19.456078856601664</v>
      </c>
      <c r="BO49" s="11">
        <f t="shared" si="143"/>
        <v>19.456078856601664</v>
      </c>
      <c r="BP49" s="11">
        <f t="shared" si="143"/>
        <v>19.456078856601664</v>
      </c>
      <c r="BQ49" s="11">
        <f t="shared" si="143"/>
        <v>19.456078856601664</v>
      </c>
      <c r="BR49" s="11">
        <f t="shared" si="143"/>
        <v>19.456078856601664</v>
      </c>
      <c r="BS49" s="11">
        <f t="shared" si="143"/>
        <v>19.456078856601664</v>
      </c>
      <c r="BT49" s="11">
        <f t="shared" si="143"/>
        <v>19.456078856601664</v>
      </c>
      <c r="BU49" s="11">
        <f t="shared" si="143"/>
        <v>19.456078856601664</v>
      </c>
    </row>
    <row r="50" spans="1:73" x14ac:dyDescent="0.25">
      <c r="A50" s="8" t="s">
        <v>50</v>
      </c>
      <c r="B50" s="11">
        <f>AVERAGE('Кредитование ФЛ'!Z50:BV50)</f>
        <v>13.682393750454773</v>
      </c>
      <c r="C50" s="11">
        <f>$B$50</f>
        <v>13.682393750454773</v>
      </c>
      <c r="D50" s="11">
        <f t="shared" ref="D50:M50" si="144">$B$50</f>
        <v>13.682393750454773</v>
      </c>
      <c r="E50" s="11">
        <f t="shared" si="144"/>
        <v>13.682393750454773</v>
      </c>
      <c r="F50" s="11">
        <f t="shared" si="144"/>
        <v>13.682393750454773</v>
      </c>
      <c r="G50" s="11">
        <f t="shared" si="144"/>
        <v>13.682393750454773</v>
      </c>
      <c r="H50" s="11">
        <f t="shared" si="144"/>
        <v>13.682393750454773</v>
      </c>
      <c r="I50" s="11">
        <f t="shared" si="144"/>
        <v>13.682393750454773</v>
      </c>
      <c r="J50" s="11">
        <f t="shared" si="144"/>
        <v>13.682393750454773</v>
      </c>
      <c r="K50" s="11">
        <f t="shared" si="144"/>
        <v>13.682393750454773</v>
      </c>
      <c r="L50" s="11">
        <f t="shared" si="144"/>
        <v>13.682393750454773</v>
      </c>
      <c r="M50" s="11">
        <f t="shared" si="144"/>
        <v>13.682393750454773</v>
      </c>
      <c r="N50" s="21">
        <f>AVERAGE('Кредитование ФЛ'!AL50:CH50)</f>
        <v>14.666233717238772</v>
      </c>
      <c r="O50" s="11">
        <f t="shared" si="6"/>
        <v>14.666233717238772</v>
      </c>
      <c r="P50" s="11">
        <f t="shared" ref="P50:S50" si="145">O50</f>
        <v>14.666233717238772</v>
      </c>
      <c r="Q50" s="11">
        <f t="shared" si="145"/>
        <v>14.666233717238772</v>
      </c>
      <c r="R50" s="11">
        <f t="shared" si="145"/>
        <v>14.666233717238772</v>
      </c>
      <c r="S50" s="11">
        <f t="shared" si="145"/>
        <v>14.666233717238772</v>
      </c>
      <c r="T50" s="11">
        <f t="shared" ref="T50:BU50" si="146">S50</f>
        <v>14.666233717238772</v>
      </c>
      <c r="U50" s="11">
        <f t="shared" si="146"/>
        <v>14.666233717238772</v>
      </c>
      <c r="V50" s="11">
        <f t="shared" si="146"/>
        <v>14.666233717238772</v>
      </c>
      <c r="W50" s="11">
        <f t="shared" si="146"/>
        <v>14.666233717238772</v>
      </c>
      <c r="X50" s="11">
        <f t="shared" si="146"/>
        <v>14.666233717238772</v>
      </c>
      <c r="Y50" s="11">
        <f t="shared" si="146"/>
        <v>14.666233717238772</v>
      </c>
      <c r="Z50" s="11">
        <f t="shared" si="146"/>
        <v>14.666233717238772</v>
      </c>
      <c r="AA50" s="11">
        <f t="shared" si="146"/>
        <v>14.666233717238772</v>
      </c>
      <c r="AB50" s="11">
        <f t="shared" si="146"/>
        <v>14.666233717238772</v>
      </c>
      <c r="AC50" s="11">
        <f t="shared" si="146"/>
        <v>14.666233717238772</v>
      </c>
      <c r="AD50" s="11">
        <f t="shared" si="146"/>
        <v>14.666233717238772</v>
      </c>
      <c r="AE50" s="11">
        <f t="shared" si="146"/>
        <v>14.666233717238772</v>
      </c>
      <c r="AF50" s="11">
        <f t="shared" si="146"/>
        <v>14.666233717238772</v>
      </c>
      <c r="AG50" s="11">
        <f t="shared" si="146"/>
        <v>14.666233717238772</v>
      </c>
      <c r="AH50" s="11">
        <f t="shared" si="146"/>
        <v>14.666233717238772</v>
      </c>
      <c r="AI50" s="11">
        <f t="shared" si="146"/>
        <v>14.666233717238772</v>
      </c>
      <c r="AJ50" s="11">
        <f t="shared" si="146"/>
        <v>14.666233717238772</v>
      </c>
      <c r="AK50" s="11">
        <f t="shared" si="146"/>
        <v>14.666233717238772</v>
      </c>
      <c r="AL50" s="11">
        <f t="shared" si="146"/>
        <v>14.666233717238772</v>
      </c>
      <c r="AM50" s="11">
        <f t="shared" si="146"/>
        <v>14.666233717238772</v>
      </c>
      <c r="AN50" s="11">
        <f t="shared" si="146"/>
        <v>14.666233717238772</v>
      </c>
      <c r="AO50" s="11">
        <f t="shared" si="146"/>
        <v>14.666233717238772</v>
      </c>
      <c r="AP50" s="11">
        <f t="shared" si="146"/>
        <v>14.666233717238772</v>
      </c>
      <c r="AQ50" s="11">
        <f t="shared" si="146"/>
        <v>14.666233717238772</v>
      </c>
      <c r="AR50" s="11">
        <f t="shared" si="146"/>
        <v>14.666233717238772</v>
      </c>
      <c r="AS50" s="11">
        <f t="shared" si="146"/>
        <v>14.666233717238772</v>
      </c>
      <c r="AT50" s="11">
        <f t="shared" si="146"/>
        <v>14.666233717238772</v>
      </c>
      <c r="AU50" s="11">
        <f t="shared" si="146"/>
        <v>14.666233717238772</v>
      </c>
      <c r="AV50" s="11">
        <f t="shared" si="146"/>
        <v>14.666233717238772</v>
      </c>
      <c r="AW50" s="11">
        <f t="shared" si="146"/>
        <v>14.666233717238772</v>
      </c>
      <c r="AX50" s="11">
        <f t="shared" si="146"/>
        <v>14.666233717238772</v>
      </c>
      <c r="AY50" s="11">
        <f t="shared" si="146"/>
        <v>14.666233717238772</v>
      </c>
      <c r="AZ50" s="11">
        <f t="shared" si="146"/>
        <v>14.666233717238772</v>
      </c>
      <c r="BA50" s="11">
        <f t="shared" si="146"/>
        <v>14.666233717238772</v>
      </c>
      <c r="BB50" s="11">
        <f t="shared" si="146"/>
        <v>14.666233717238772</v>
      </c>
      <c r="BC50" s="11">
        <f t="shared" si="146"/>
        <v>14.666233717238772</v>
      </c>
      <c r="BD50" s="11">
        <f t="shared" si="146"/>
        <v>14.666233717238772</v>
      </c>
      <c r="BE50" s="11">
        <f t="shared" si="146"/>
        <v>14.666233717238772</v>
      </c>
      <c r="BF50" s="11">
        <f t="shared" si="146"/>
        <v>14.666233717238772</v>
      </c>
      <c r="BG50" s="11">
        <f t="shared" si="146"/>
        <v>14.666233717238772</v>
      </c>
      <c r="BH50" s="11">
        <f t="shared" si="146"/>
        <v>14.666233717238772</v>
      </c>
      <c r="BI50" s="11">
        <f t="shared" si="146"/>
        <v>14.666233717238772</v>
      </c>
      <c r="BJ50" s="11">
        <f t="shared" si="146"/>
        <v>14.666233717238772</v>
      </c>
      <c r="BK50" s="11">
        <f t="shared" si="146"/>
        <v>14.666233717238772</v>
      </c>
      <c r="BL50" s="11">
        <f t="shared" si="146"/>
        <v>14.666233717238772</v>
      </c>
      <c r="BM50" s="11">
        <f t="shared" si="146"/>
        <v>14.666233717238772</v>
      </c>
      <c r="BN50" s="11">
        <f t="shared" si="146"/>
        <v>14.666233717238772</v>
      </c>
      <c r="BO50" s="11">
        <f t="shared" si="146"/>
        <v>14.666233717238772</v>
      </c>
      <c r="BP50" s="11">
        <f t="shared" si="146"/>
        <v>14.666233717238772</v>
      </c>
      <c r="BQ50" s="11">
        <f t="shared" si="146"/>
        <v>14.666233717238772</v>
      </c>
      <c r="BR50" s="11">
        <f t="shared" si="146"/>
        <v>14.666233717238772</v>
      </c>
      <c r="BS50" s="11">
        <f t="shared" si="146"/>
        <v>14.666233717238772</v>
      </c>
      <c r="BT50" s="11">
        <f t="shared" si="146"/>
        <v>14.666233717238772</v>
      </c>
      <c r="BU50" s="11">
        <f t="shared" si="146"/>
        <v>14.666233717238772</v>
      </c>
    </row>
    <row r="51" spans="1:73" x14ac:dyDescent="0.25">
      <c r="A51" s="8" t="s">
        <v>51</v>
      </c>
      <c r="B51" s="11">
        <f>AVERAGE('Кредитование ФЛ'!Z51:BV51)</f>
        <v>12.769739249447319</v>
      </c>
      <c r="C51" s="11">
        <f>$B$51</f>
        <v>12.769739249447319</v>
      </c>
      <c r="D51" s="11">
        <f t="shared" ref="D51:M51" si="147">$B$51</f>
        <v>12.769739249447319</v>
      </c>
      <c r="E51" s="11">
        <f t="shared" si="147"/>
        <v>12.769739249447319</v>
      </c>
      <c r="F51" s="11">
        <f t="shared" si="147"/>
        <v>12.769739249447319</v>
      </c>
      <c r="G51" s="11">
        <f t="shared" si="147"/>
        <v>12.769739249447319</v>
      </c>
      <c r="H51" s="11">
        <f t="shared" si="147"/>
        <v>12.769739249447319</v>
      </c>
      <c r="I51" s="11">
        <f t="shared" si="147"/>
        <v>12.769739249447319</v>
      </c>
      <c r="J51" s="11">
        <f t="shared" si="147"/>
        <v>12.769739249447319</v>
      </c>
      <c r="K51" s="11">
        <f t="shared" si="147"/>
        <v>12.769739249447319</v>
      </c>
      <c r="L51" s="11">
        <f t="shared" si="147"/>
        <v>12.769739249447319</v>
      </c>
      <c r="M51" s="11">
        <f t="shared" si="147"/>
        <v>12.769739249447319</v>
      </c>
      <c r="N51" s="21">
        <f>AVERAGE('Кредитование ФЛ'!AL51:CH51)</f>
        <v>14.184044451238494</v>
      </c>
      <c r="O51" s="11">
        <f t="shared" si="6"/>
        <v>14.184044451238494</v>
      </c>
      <c r="P51" s="11">
        <f t="shared" ref="P51:S51" si="148">O51</f>
        <v>14.184044451238494</v>
      </c>
      <c r="Q51" s="11">
        <f t="shared" si="148"/>
        <v>14.184044451238494</v>
      </c>
      <c r="R51" s="11">
        <f t="shared" si="148"/>
        <v>14.184044451238494</v>
      </c>
      <c r="S51" s="11">
        <f t="shared" si="148"/>
        <v>14.184044451238494</v>
      </c>
      <c r="T51" s="11">
        <f t="shared" ref="T51:BU51" si="149">S51</f>
        <v>14.184044451238494</v>
      </c>
      <c r="U51" s="11">
        <f t="shared" si="149"/>
        <v>14.184044451238494</v>
      </c>
      <c r="V51" s="11">
        <f t="shared" si="149"/>
        <v>14.184044451238494</v>
      </c>
      <c r="W51" s="11">
        <f t="shared" si="149"/>
        <v>14.184044451238494</v>
      </c>
      <c r="X51" s="11">
        <f t="shared" si="149"/>
        <v>14.184044451238494</v>
      </c>
      <c r="Y51" s="11">
        <f t="shared" si="149"/>
        <v>14.184044451238494</v>
      </c>
      <c r="Z51" s="11">
        <f t="shared" si="149"/>
        <v>14.184044451238494</v>
      </c>
      <c r="AA51" s="11">
        <f t="shared" si="149"/>
        <v>14.184044451238494</v>
      </c>
      <c r="AB51" s="11">
        <f t="shared" si="149"/>
        <v>14.184044451238494</v>
      </c>
      <c r="AC51" s="11">
        <f t="shared" si="149"/>
        <v>14.184044451238494</v>
      </c>
      <c r="AD51" s="11">
        <f t="shared" si="149"/>
        <v>14.184044451238494</v>
      </c>
      <c r="AE51" s="11">
        <f t="shared" si="149"/>
        <v>14.184044451238494</v>
      </c>
      <c r="AF51" s="11">
        <f t="shared" si="149"/>
        <v>14.184044451238494</v>
      </c>
      <c r="AG51" s="11">
        <f t="shared" si="149"/>
        <v>14.184044451238494</v>
      </c>
      <c r="AH51" s="11">
        <f t="shared" si="149"/>
        <v>14.184044451238494</v>
      </c>
      <c r="AI51" s="11">
        <f t="shared" si="149"/>
        <v>14.184044451238494</v>
      </c>
      <c r="AJ51" s="11">
        <f t="shared" si="149"/>
        <v>14.184044451238494</v>
      </c>
      <c r="AK51" s="11">
        <f t="shared" si="149"/>
        <v>14.184044451238494</v>
      </c>
      <c r="AL51" s="11">
        <f t="shared" si="149"/>
        <v>14.184044451238494</v>
      </c>
      <c r="AM51" s="11">
        <f t="shared" si="149"/>
        <v>14.184044451238494</v>
      </c>
      <c r="AN51" s="11">
        <f t="shared" si="149"/>
        <v>14.184044451238494</v>
      </c>
      <c r="AO51" s="11">
        <f t="shared" si="149"/>
        <v>14.184044451238494</v>
      </c>
      <c r="AP51" s="11">
        <f t="shared" si="149"/>
        <v>14.184044451238494</v>
      </c>
      <c r="AQ51" s="11">
        <f t="shared" si="149"/>
        <v>14.184044451238494</v>
      </c>
      <c r="AR51" s="11">
        <f t="shared" si="149"/>
        <v>14.184044451238494</v>
      </c>
      <c r="AS51" s="11">
        <f t="shared" si="149"/>
        <v>14.184044451238494</v>
      </c>
      <c r="AT51" s="11">
        <f t="shared" si="149"/>
        <v>14.184044451238494</v>
      </c>
      <c r="AU51" s="11">
        <f t="shared" si="149"/>
        <v>14.184044451238494</v>
      </c>
      <c r="AV51" s="11">
        <f t="shared" si="149"/>
        <v>14.184044451238494</v>
      </c>
      <c r="AW51" s="11">
        <f t="shared" si="149"/>
        <v>14.184044451238494</v>
      </c>
      <c r="AX51" s="11">
        <f t="shared" si="149"/>
        <v>14.184044451238494</v>
      </c>
      <c r="AY51" s="11">
        <f t="shared" si="149"/>
        <v>14.184044451238494</v>
      </c>
      <c r="AZ51" s="11">
        <f t="shared" si="149"/>
        <v>14.184044451238494</v>
      </c>
      <c r="BA51" s="11">
        <f t="shared" si="149"/>
        <v>14.184044451238494</v>
      </c>
      <c r="BB51" s="11">
        <f t="shared" si="149"/>
        <v>14.184044451238494</v>
      </c>
      <c r="BC51" s="11">
        <f t="shared" si="149"/>
        <v>14.184044451238494</v>
      </c>
      <c r="BD51" s="11">
        <f t="shared" si="149"/>
        <v>14.184044451238494</v>
      </c>
      <c r="BE51" s="11">
        <f t="shared" si="149"/>
        <v>14.184044451238494</v>
      </c>
      <c r="BF51" s="11">
        <f t="shared" si="149"/>
        <v>14.184044451238494</v>
      </c>
      <c r="BG51" s="11">
        <f t="shared" si="149"/>
        <v>14.184044451238494</v>
      </c>
      <c r="BH51" s="11">
        <f t="shared" si="149"/>
        <v>14.184044451238494</v>
      </c>
      <c r="BI51" s="11">
        <f t="shared" si="149"/>
        <v>14.184044451238494</v>
      </c>
      <c r="BJ51" s="11">
        <f t="shared" si="149"/>
        <v>14.184044451238494</v>
      </c>
      <c r="BK51" s="11">
        <f t="shared" si="149"/>
        <v>14.184044451238494</v>
      </c>
      <c r="BL51" s="11">
        <f t="shared" si="149"/>
        <v>14.184044451238494</v>
      </c>
      <c r="BM51" s="11">
        <f t="shared" si="149"/>
        <v>14.184044451238494</v>
      </c>
      <c r="BN51" s="11">
        <f t="shared" si="149"/>
        <v>14.184044451238494</v>
      </c>
      <c r="BO51" s="11">
        <f t="shared" si="149"/>
        <v>14.184044451238494</v>
      </c>
      <c r="BP51" s="11">
        <f t="shared" si="149"/>
        <v>14.184044451238494</v>
      </c>
      <c r="BQ51" s="11">
        <f t="shared" si="149"/>
        <v>14.184044451238494</v>
      </c>
      <c r="BR51" s="11">
        <f t="shared" si="149"/>
        <v>14.184044451238494</v>
      </c>
      <c r="BS51" s="11">
        <f t="shared" si="149"/>
        <v>14.184044451238494</v>
      </c>
      <c r="BT51" s="11">
        <f t="shared" si="149"/>
        <v>14.184044451238494</v>
      </c>
      <c r="BU51" s="11">
        <f t="shared" si="149"/>
        <v>14.184044451238494</v>
      </c>
    </row>
    <row r="52" spans="1:73" ht="31.5" x14ac:dyDescent="0.25">
      <c r="A52" s="8" t="s">
        <v>52</v>
      </c>
      <c r="B52" s="11">
        <f>AVERAGE('Кредитование ФЛ'!Z52:BV52)</f>
        <v>20.031567401595314</v>
      </c>
      <c r="C52" s="11">
        <f>$B$52</f>
        <v>20.031567401595314</v>
      </c>
      <c r="D52" s="11">
        <f t="shared" ref="D52:M52" si="150">$B$52</f>
        <v>20.031567401595314</v>
      </c>
      <c r="E52" s="11">
        <f t="shared" si="150"/>
        <v>20.031567401595314</v>
      </c>
      <c r="F52" s="11">
        <f t="shared" si="150"/>
        <v>20.031567401595314</v>
      </c>
      <c r="G52" s="11">
        <f t="shared" si="150"/>
        <v>20.031567401595314</v>
      </c>
      <c r="H52" s="11">
        <f t="shared" si="150"/>
        <v>20.031567401595314</v>
      </c>
      <c r="I52" s="11">
        <f t="shared" si="150"/>
        <v>20.031567401595314</v>
      </c>
      <c r="J52" s="11">
        <f t="shared" si="150"/>
        <v>20.031567401595314</v>
      </c>
      <c r="K52" s="11">
        <f t="shared" si="150"/>
        <v>20.031567401595314</v>
      </c>
      <c r="L52" s="11">
        <f t="shared" si="150"/>
        <v>20.031567401595314</v>
      </c>
      <c r="M52" s="11">
        <f t="shared" si="150"/>
        <v>20.031567401595314</v>
      </c>
      <c r="N52" s="21">
        <f>AVERAGE('Кредитование ФЛ'!AL52:CH52)</f>
        <v>21.550872508055367</v>
      </c>
      <c r="O52" s="11">
        <f t="shared" si="6"/>
        <v>21.550872508055367</v>
      </c>
      <c r="P52" s="11">
        <f t="shared" ref="P52:S52" si="151">O52</f>
        <v>21.550872508055367</v>
      </c>
      <c r="Q52" s="11">
        <f t="shared" si="151"/>
        <v>21.550872508055367</v>
      </c>
      <c r="R52" s="11">
        <f t="shared" si="151"/>
        <v>21.550872508055367</v>
      </c>
      <c r="S52" s="11">
        <f t="shared" si="151"/>
        <v>21.550872508055367</v>
      </c>
      <c r="T52" s="11">
        <f t="shared" ref="T52:BU52" si="152">S52</f>
        <v>21.550872508055367</v>
      </c>
      <c r="U52" s="11">
        <f t="shared" si="152"/>
        <v>21.550872508055367</v>
      </c>
      <c r="V52" s="11">
        <f t="shared" si="152"/>
        <v>21.550872508055367</v>
      </c>
      <c r="W52" s="11">
        <f t="shared" si="152"/>
        <v>21.550872508055367</v>
      </c>
      <c r="X52" s="11">
        <f t="shared" si="152"/>
        <v>21.550872508055367</v>
      </c>
      <c r="Y52" s="11">
        <f t="shared" si="152"/>
        <v>21.550872508055367</v>
      </c>
      <c r="Z52" s="11">
        <f t="shared" si="152"/>
        <v>21.550872508055367</v>
      </c>
      <c r="AA52" s="11">
        <f t="shared" si="152"/>
        <v>21.550872508055367</v>
      </c>
      <c r="AB52" s="11">
        <f t="shared" si="152"/>
        <v>21.550872508055367</v>
      </c>
      <c r="AC52" s="11">
        <f t="shared" si="152"/>
        <v>21.550872508055367</v>
      </c>
      <c r="AD52" s="11">
        <f t="shared" si="152"/>
        <v>21.550872508055367</v>
      </c>
      <c r="AE52" s="11">
        <f t="shared" si="152"/>
        <v>21.550872508055367</v>
      </c>
      <c r="AF52" s="11">
        <f t="shared" si="152"/>
        <v>21.550872508055367</v>
      </c>
      <c r="AG52" s="11">
        <f t="shared" si="152"/>
        <v>21.550872508055367</v>
      </c>
      <c r="AH52" s="11">
        <f t="shared" si="152"/>
        <v>21.550872508055367</v>
      </c>
      <c r="AI52" s="11">
        <f t="shared" si="152"/>
        <v>21.550872508055367</v>
      </c>
      <c r="AJ52" s="11">
        <f t="shared" si="152"/>
        <v>21.550872508055367</v>
      </c>
      <c r="AK52" s="11">
        <f t="shared" si="152"/>
        <v>21.550872508055367</v>
      </c>
      <c r="AL52" s="11">
        <f t="shared" si="152"/>
        <v>21.550872508055367</v>
      </c>
      <c r="AM52" s="11">
        <f t="shared" si="152"/>
        <v>21.550872508055367</v>
      </c>
      <c r="AN52" s="11">
        <f t="shared" si="152"/>
        <v>21.550872508055367</v>
      </c>
      <c r="AO52" s="11">
        <f t="shared" si="152"/>
        <v>21.550872508055367</v>
      </c>
      <c r="AP52" s="11">
        <f t="shared" si="152"/>
        <v>21.550872508055367</v>
      </c>
      <c r="AQ52" s="11">
        <f t="shared" si="152"/>
        <v>21.550872508055367</v>
      </c>
      <c r="AR52" s="11">
        <f t="shared" si="152"/>
        <v>21.550872508055367</v>
      </c>
      <c r="AS52" s="11">
        <f t="shared" si="152"/>
        <v>21.550872508055367</v>
      </c>
      <c r="AT52" s="11">
        <f t="shared" si="152"/>
        <v>21.550872508055367</v>
      </c>
      <c r="AU52" s="11">
        <f t="shared" si="152"/>
        <v>21.550872508055367</v>
      </c>
      <c r="AV52" s="11">
        <f t="shared" si="152"/>
        <v>21.550872508055367</v>
      </c>
      <c r="AW52" s="11">
        <f t="shared" si="152"/>
        <v>21.550872508055367</v>
      </c>
      <c r="AX52" s="11">
        <f t="shared" si="152"/>
        <v>21.550872508055367</v>
      </c>
      <c r="AY52" s="11">
        <f t="shared" si="152"/>
        <v>21.550872508055367</v>
      </c>
      <c r="AZ52" s="11">
        <f t="shared" si="152"/>
        <v>21.550872508055367</v>
      </c>
      <c r="BA52" s="11">
        <f t="shared" si="152"/>
        <v>21.550872508055367</v>
      </c>
      <c r="BB52" s="11">
        <f t="shared" si="152"/>
        <v>21.550872508055367</v>
      </c>
      <c r="BC52" s="11">
        <f t="shared" si="152"/>
        <v>21.550872508055367</v>
      </c>
      <c r="BD52" s="11">
        <f t="shared" si="152"/>
        <v>21.550872508055367</v>
      </c>
      <c r="BE52" s="11">
        <f t="shared" si="152"/>
        <v>21.550872508055367</v>
      </c>
      <c r="BF52" s="11">
        <f t="shared" si="152"/>
        <v>21.550872508055367</v>
      </c>
      <c r="BG52" s="11">
        <f t="shared" si="152"/>
        <v>21.550872508055367</v>
      </c>
      <c r="BH52" s="11">
        <f t="shared" si="152"/>
        <v>21.550872508055367</v>
      </c>
      <c r="BI52" s="11">
        <f t="shared" si="152"/>
        <v>21.550872508055367</v>
      </c>
      <c r="BJ52" s="11">
        <f t="shared" si="152"/>
        <v>21.550872508055367</v>
      </c>
      <c r="BK52" s="11">
        <f t="shared" si="152"/>
        <v>21.550872508055367</v>
      </c>
      <c r="BL52" s="11">
        <f t="shared" si="152"/>
        <v>21.550872508055367</v>
      </c>
      <c r="BM52" s="11">
        <f t="shared" si="152"/>
        <v>21.550872508055367</v>
      </c>
      <c r="BN52" s="11">
        <f t="shared" si="152"/>
        <v>21.550872508055367</v>
      </c>
      <c r="BO52" s="11">
        <f t="shared" si="152"/>
        <v>21.550872508055367</v>
      </c>
      <c r="BP52" s="11">
        <f t="shared" si="152"/>
        <v>21.550872508055367</v>
      </c>
      <c r="BQ52" s="11">
        <f t="shared" si="152"/>
        <v>21.550872508055367</v>
      </c>
      <c r="BR52" s="11">
        <f t="shared" si="152"/>
        <v>21.550872508055367</v>
      </c>
      <c r="BS52" s="11">
        <f t="shared" si="152"/>
        <v>21.550872508055367</v>
      </c>
      <c r="BT52" s="11">
        <f t="shared" si="152"/>
        <v>21.550872508055367</v>
      </c>
      <c r="BU52" s="11">
        <f t="shared" si="152"/>
        <v>21.550872508055367</v>
      </c>
    </row>
    <row r="53" spans="1:73" x14ac:dyDescent="0.25">
      <c r="A53" s="8" t="s">
        <v>53</v>
      </c>
      <c r="B53" s="11">
        <f>AVERAGE('Кредитование ФЛ'!Z53:BV53)</f>
        <v>17.110005692251065</v>
      </c>
      <c r="C53" s="11">
        <f>$B$53</f>
        <v>17.110005692251065</v>
      </c>
      <c r="D53" s="11">
        <f t="shared" ref="D53:M53" si="153">$B$53</f>
        <v>17.110005692251065</v>
      </c>
      <c r="E53" s="11">
        <f t="shared" si="153"/>
        <v>17.110005692251065</v>
      </c>
      <c r="F53" s="11">
        <f t="shared" si="153"/>
        <v>17.110005692251065</v>
      </c>
      <c r="G53" s="11">
        <f t="shared" si="153"/>
        <v>17.110005692251065</v>
      </c>
      <c r="H53" s="11">
        <f t="shared" si="153"/>
        <v>17.110005692251065</v>
      </c>
      <c r="I53" s="11">
        <f t="shared" si="153"/>
        <v>17.110005692251065</v>
      </c>
      <c r="J53" s="11">
        <f t="shared" si="153"/>
        <v>17.110005692251065</v>
      </c>
      <c r="K53" s="11">
        <f t="shared" si="153"/>
        <v>17.110005692251065</v>
      </c>
      <c r="L53" s="11">
        <f t="shared" si="153"/>
        <v>17.110005692251065</v>
      </c>
      <c r="M53" s="11">
        <f t="shared" si="153"/>
        <v>17.110005692251065</v>
      </c>
      <c r="N53" s="21">
        <f>AVERAGE('Кредитование ФЛ'!AL53:CH53)</f>
        <v>19.031084395504983</v>
      </c>
      <c r="O53" s="11">
        <f t="shared" si="6"/>
        <v>19.031084395504983</v>
      </c>
      <c r="P53" s="11">
        <f t="shared" ref="P53:S53" si="154">O53</f>
        <v>19.031084395504983</v>
      </c>
      <c r="Q53" s="11">
        <f t="shared" si="154"/>
        <v>19.031084395504983</v>
      </c>
      <c r="R53" s="11">
        <f t="shared" si="154"/>
        <v>19.031084395504983</v>
      </c>
      <c r="S53" s="11">
        <f t="shared" si="154"/>
        <v>19.031084395504983</v>
      </c>
      <c r="T53" s="11">
        <f t="shared" ref="T53:BU53" si="155">S53</f>
        <v>19.031084395504983</v>
      </c>
      <c r="U53" s="11">
        <f t="shared" si="155"/>
        <v>19.031084395504983</v>
      </c>
      <c r="V53" s="11">
        <f t="shared" si="155"/>
        <v>19.031084395504983</v>
      </c>
      <c r="W53" s="11">
        <f t="shared" si="155"/>
        <v>19.031084395504983</v>
      </c>
      <c r="X53" s="11">
        <f t="shared" si="155"/>
        <v>19.031084395504983</v>
      </c>
      <c r="Y53" s="11">
        <f t="shared" si="155"/>
        <v>19.031084395504983</v>
      </c>
      <c r="Z53" s="11">
        <f t="shared" si="155"/>
        <v>19.031084395504983</v>
      </c>
      <c r="AA53" s="11">
        <f t="shared" si="155"/>
        <v>19.031084395504983</v>
      </c>
      <c r="AB53" s="11">
        <f t="shared" si="155"/>
        <v>19.031084395504983</v>
      </c>
      <c r="AC53" s="11">
        <f t="shared" si="155"/>
        <v>19.031084395504983</v>
      </c>
      <c r="AD53" s="11">
        <f t="shared" si="155"/>
        <v>19.031084395504983</v>
      </c>
      <c r="AE53" s="11">
        <f t="shared" si="155"/>
        <v>19.031084395504983</v>
      </c>
      <c r="AF53" s="11">
        <f t="shared" si="155"/>
        <v>19.031084395504983</v>
      </c>
      <c r="AG53" s="11">
        <f t="shared" si="155"/>
        <v>19.031084395504983</v>
      </c>
      <c r="AH53" s="11">
        <f t="shared" si="155"/>
        <v>19.031084395504983</v>
      </c>
      <c r="AI53" s="11">
        <f t="shared" si="155"/>
        <v>19.031084395504983</v>
      </c>
      <c r="AJ53" s="11">
        <f t="shared" si="155"/>
        <v>19.031084395504983</v>
      </c>
      <c r="AK53" s="11">
        <f t="shared" si="155"/>
        <v>19.031084395504983</v>
      </c>
      <c r="AL53" s="11">
        <f t="shared" si="155"/>
        <v>19.031084395504983</v>
      </c>
      <c r="AM53" s="11">
        <f t="shared" si="155"/>
        <v>19.031084395504983</v>
      </c>
      <c r="AN53" s="11">
        <f t="shared" si="155"/>
        <v>19.031084395504983</v>
      </c>
      <c r="AO53" s="11">
        <f t="shared" si="155"/>
        <v>19.031084395504983</v>
      </c>
      <c r="AP53" s="11">
        <f t="shared" si="155"/>
        <v>19.031084395504983</v>
      </c>
      <c r="AQ53" s="11">
        <f t="shared" si="155"/>
        <v>19.031084395504983</v>
      </c>
      <c r="AR53" s="11">
        <f t="shared" si="155"/>
        <v>19.031084395504983</v>
      </c>
      <c r="AS53" s="11">
        <f t="shared" si="155"/>
        <v>19.031084395504983</v>
      </c>
      <c r="AT53" s="11">
        <f t="shared" si="155"/>
        <v>19.031084395504983</v>
      </c>
      <c r="AU53" s="11">
        <f t="shared" si="155"/>
        <v>19.031084395504983</v>
      </c>
      <c r="AV53" s="11">
        <f t="shared" si="155"/>
        <v>19.031084395504983</v>
      </c>
      <c r="AW53" s="11">
        <f t="shared" si="155"/>
        <v>19.031084395504983</v>
      </c>
      <c r="AX53" s="11">
        <f t="shared" si="155"/>
        <v>19.031084395504983</v>
      </c>
      <c r="AY53" s="11">
        <f t="shared" si="155"/>
        <v>19.031084395504983</v>
      </c>
      <c r="AZ53" s="11">
        <f t="shared" si="155"/>
        <v>19.031084395504983</v>
      </c>
      <c r="BA53" s="11">
        <f t="shared" si="155"/>
        <v>19.031084395504983</v>
      </c>
      <c r="BB53" s="11">
        <f t="shared" si="155"/>
        <v>19.031084395504983</v>
      </c>
      <c r="BC53" s="11">
        <f t="shared" si="155"/>
        <v>19.031084395504983</v>
      </c>
      <c r="BD53" s="11">
        <f t="shared" si="155"/>
        <v>19.031084395504983</v>
      </c>
      <c r="BE53" s="11">
        <f t="shared" si="155"/>
        <v>19.031084395504983</v>
      </c>
      <c r="BF53" s="11">
        <f t="shared" si="155"/>
        <v>19.031084395504983</v>
      </c>
      <c r="BG53" s="11">
        <f t="shared" si="155"/>
        <v>19.031084395504983</v>
      </c>
      <c r="BH53" s="11">
        <f t="shared" si="155"/>
        <v>19.031084395504983</v>
      </c>
      <c r="BI53" s="11">
        <f t="shared" si="155"/>
        <v>19.031084395504983</v>
      </c>
      <c r="BJ53" s="11">
        <f t="shared" si="155"/>
        <v>19.031084395504983</v>
      </c>
      <c r="BK53" s="11">
        <f t="shared" si="155"/>
        <v>19.031084395504983</v>
      </c>
      <c r="BL53" s="11">
        <f t="shared" si="155"/>
        <v>19.031084395504983</v>
      </c>
      <c r="BM53" s="11">
        <f t="shared" si="155"/>
        <v>19.031084395504983</v>
      </c>
      <c r="BN53" s="11">
        <f t="shared" si="155"/>
        <v>19.031084395504983</v>
      </c>
      <c r="BO53" s="11">
        <f t="shared" si="155"/>
        <v>19.031084395504983</v>
      </c>
      <c r="BP53" s="11">
        <f t="shared" si="155"/>
        <v>19.031084395504983</v>
      </c>
      <c r="BQ53" s="11">
        <f t="shared" si="155"/>
        <v>19.031084395504983</v>
      </c>
      <c r="BR53" s="11">
        <f t="shared" si="155"/>
        <v>19.031084395504983</v>
      </c>
      <c r="BS53" s="11">
        <f t="shared" si="155"/>
        <v>19.031084395504983</v>
      </c>
      <c r="BT53" s="11">
        <f t="shared" si="155"/>
        <v>19.031084395504983</v>
      </c>
      <c r="BU53" s="11">
        <f t="shared" si="155"/>
        <v>19.031084395504983</v>
      </c>
    </row>
    <row r="54" spans="1:73" ht="31.5" x14ac:dyDescent="0.25">
      <c r="A54" s="8" t="s">
        <v>54</v>
      </c>
      <c r="B54" s="11">
        <f>AVERAGE('Кредитование ФЛ'!Z54:BV54)</f>
        <v>15.167483759790587</v>
      </c>
      <c r="C54" s="11">
        <f>$B$54</f>
        <v>15.167483759790587</v>
      </c>
      <c r="D54" s="11">
        <f t="shared" ref="D54:M54" si="156">$B$54</f>
        <v>15.167483759790587</v>
      </c>
      <c r="E54" s="11">
        <f t="shared" si="156"/>
        <v>15.167483759790587</v>
      </c>
      <c r="F54" s="11">
        <f t="shared" si="156"/>
        <v>15.167483759790587</v>
      </c>
      <c r="G54" s="11">
        <f t="shared" si="156"/>
        <v>15.167483759790587</v>
      </c>
      <c r="H54" s="11">
        <f t="shared" si="156"/>
        <v>15.167483759790587</v>
      </c>
      <c r="I54" s="11">
        <f t="shared" si="156"/>
        <v>15.167483759790587</v>
      </c>
      <c r="J54" s="11">
        <f t="shared" si="156"/>
        <v>15.167483759790587</v>
      </c>
      <c r="K54" s="11">
        <f t="shared" si="156"/>
        <v>15.167483759790587</v>
      </c>
      <c r="L54" s="11">
        <f t="shared" si="156"/>
        <v>15.167483759790587</v>
      </c>
      <c r="M54" s="11">
        <f t="shared" si="156"/>
        <v>15.167483759790587</v>
      </c>
      <c r="N54" s="21">
        <f>AVERAGE('Кредитование ФЛ'!AL54:CH54)</f>
        <v>16.660324518668137</v>
      </c>
      <c r="O54" s="11">
        <f t="shared" si="6"/>
        <v>16.660324518668137</v>
      </c>
      <c r="P54" s="11">
        <f t="shared" ref="P54:S54" si="157">O54</f>
        <v>16.660324518668137</v>
      </c>
      <c r="Q54" s="11">
        <f t="shared" si="157"/>
        <v>16.660324518668137</v>
      </c>
      <c r="R54" s="11">
        <f t="shared" si="157"/>
        <v>16.660324518668137</v>
      </c>
      <c r="S54" s="11">
        <f t="shared" si="157"/>
        <v>16.660324518668137</v>
      </c>
      <c r="T54" s="11">
        <f t="shared" ref="T54:BU54" si="158">S54</f>
        <v>16.660324518668137</v>
      </c>
      <c r="U54" s="11">
        <f t="shared" si="158"/>
        <v>16.660324518668137</v>
      </c>
      <c r="V54" s="11">
        <f t="shared" si="158"/>
        <v>16.660324518668137</v>
      </c>
      <c r="W54" s="11">
        <f t="shared" si="158"/>
        <v>16.660324518668137</v>
      </c>
      <c r="X54" s="11">
        <f t="shared" si="158"/>
        <v>16.660324518668137</v>
      </c>
      <c r="Y54" s="11">
        <f t="shared" si="158"/>
        <v>16.660324518668137</v>
      </c>
      <c r="Z54" s="11">
        <f t="shared" si="158"/>
        <v>16.660324518668137</v>
      </c>
      <c r="AA54" s="11">
        <f t="shared" si="158"/>
        <v>16.660324518668137</v>
      </c>
      <c r="AB54" s="11">
        <f t="shared" si="158"/>
        <v>16.660324518668137</v>
      </c>
      <c r="AC54" s="11">
        <f t="shared" si="158"/>
        <v>16.660324518668137</v>
      </c>
      <c r="AD54" s="11">
        <f t="shared" si="158"/>
        <v>16.660324518668137</v>
      </c>
      <c r="AE54" s="11">
        <f t="shared" si="158"/>
        <v>16.660324518668137</v>
      </c>
      <c r="AF54" s="11">
        <f t="shared" si="158"/>
        <v>16.660324518668137</v>
      </c>
      <c r="AG54" s="11">
        <f t="shared" si="158"/>
        <v>16.660324518668137</v>
      </c>
      <c r="AH54" s="11">
        <f t="shared" si="158"/>
        <v>16.660324518668137</v>
      </c>
      <c r="AI54" s="11">
        <f t="shared" si="158"/>
        <v>16.660324518668137</v>
      </c>
      <c r="AJ54" s="11">
        <f t="shared" si="158"/>
        <v>16.660324518668137</v>
      </c>
      <c r="AK54" s="11">
        <f t="shared" si="158"/>
        <v>16.660324518668137</v>
      </c>
      <c r="AL54" s="11">
        <f t="shared" si="158"/>
        <v>16.660324518668137</v>
      </c>
      <c r="AM54" s="11">
        <f t="shared" si="158"/>
        <v>16.660324518668137</v>
      </c>
      <c r="AN54" s="11">
        <f t="shared" si="158"/>
        <v>16.660324518668137</v>
      </c>
      <c r="AO54" s="11">
        <f t="shared" si="158"/>
        <v>16.660324518668137</v>
      </c>
      <c r="AP54" s="11">
        <f t="shared" si="158"/>
        <v>16.660324518668137</v>
      </c>
      <c r="AQ54" s="11">
        <f t="shared" si="158"/>
        <v>16.660324518668137</v>
      </c>
      <c r="AR54" s="11">
        <f t="shared" si="158"/>
        <v>16.660324518668137</v>
      </c>
      <c r="AS54" s="11">
        <f t="shared" si="158"/>
        <v>16.660324518668137</v>
      </c>
      <c r="AT54" s="11">
        <f t="shared" si="158"/>
        <v>16.660324518668137</v>
      </c>
      <c r="AU54" s="11">
        <f t="shared" si="158"/>
        <v>16.660324518668137</v>
      </c>
      <c r="AV54" s="11">
        <f t="shared" si="158"/>
        <v>16.660324518668137</v>
      </c>
      <c r="AW54" s="11">
        <f t="shared" si="158"/>
        <v>16.660324518668137</v>
      </c>
      <c r="AX54" s="11">
        <f t="shared" si="158"/>
        <v>16.660324518668137</v>
      </c>
      <c r="AY54" s="11">
        <f t="shared" si="158"/>
        <v>16.660324518668137</v>
      </c>
      <c r="AZ54" s="11">
        <f t="shared" si="158"/>
        <v>16.660324518668137</v>
      </c>
      <c r="BA54" s="11">
        <f t="shared" si="158"/>
        <v>16.660324518668137</v>
      </c>
      <c r="BB54" s="11">
        <f t="shared" si="158"/>
        <v>16.660324518668137</v>
      </c>
      <c r="BC54" s="11">
        <f t="shared" si="158"/>
        <v>16.660324518668137</v>
      </c>
      <c r="BD54" s="11">
        <f t="shared" si="158"/>
        <v>16.660324518668137</v>
      </c>
      <c r="BE54" s="11">
        <f t="shared" si="158"/>
        <v>16.660324518668137</v>
      </c>
      <c r="BF54" s="11">
        <f t="shared" si="158"/>
        <v>16.660324518668137</v>
      </c>
      <c r="BG54" s="11">
        <f t="shared" si="158"/>
        <v>16.660324518668137</v>
      </c>
      <c r="BH54" s="11">
        <f t="shared" si="158"/>
        <v>16.660324518668137</v>
      </c>
      <c r="BI54" s="11">
        <f t="shared" si="158"/>
        <v>16.660324518668137</v>
      </c>
      <c r="BJ54" s="11">
        <f t="shared" si="158"/>
        <v>16.660324518668137</v>
      </c>
      <c r="BK54" s="11">
        <f t="shared" si="158"/>
        <v>16.660324518668137</v>
      </c>
      <c r="BL54" s="11">
        <f t="shared" si="158"/>
        <v>16.660324518668137</v>
      </c>
      <c r="BM54" s="11">
        <f t="shared" si="158"/>
        <v>16.660324518668137</v>
      </c>
      <c r="BN54" s="11">
        <f t="shared" si="158"/>
        <v>16.660324518668137</v>
      </c>
      <c r="BO54" s="11">
        <f t="shared" si="158"/>
        <v>16.660324518668137</v>
      </c>
      <c r="BP54" s="11">
        <f t="shared" si="158"/>
        <v>16.660324518668137</v>
      </c>
      <c r="BQ54" s="11">
        <f t="shared" si="158"/>
        <v>16.660324518668137</v>
      </c>
      <c r="BR54" s="11">
        <f t="shared" si="158"/>
        <v>16.660324518668137</v>
      </c>
      <c r="BS54" s="11">
        <f t="shared" si="158"/>
        <v>16.660324518668137</v>
      </c>
      <c r="BT54" s="11">
        <f t="shared" si="158"/>
        <v>16.660324518668137</v>
      </c>
      <c r="BU54" s="11">
        <f t="shared" si="158"/>
        <v>16.660324518668137</v>
      </c>
    </row>
    <row r="55" spans="1:73" x14ac:dyDescent="0.25">
      <c r="A55" s="8" t="s">
        <v>55</v>
      </c>
      <c r="B55" s="11">
        <f>AVERAGE('Кредитование ФЛ'!Z55:BV55)</f>
        <v>14.514167104482167</v>
      </c>
      <c r="C55" s="11">
        <f>$B$55</f>
        <v>14.514167104482167</v>
      </c>
      <c r="D55" s="11">
        <f t="shared" ref="D55:M55" si="159">$B$55</f>
        <v>14.514167104482167</v>
      </c>
      <c r="E55" s="11">
        <f t="shared" si="159"/>
        <v>14.514167104482167</v>
      </c>
      <c r="F55" s="11">
        <f t="shared" si="159"/>
        <v>14.514167104482167</v>
      </c>
      <c r="G55" s="11">
        <f t="shared" si="159"/>
        <v>14.514167104482167</v>
      </c>
      <c r="H55" s="11">
        <f t="shared" si="159"/>
        <v>14.514167104482167</v>
      </c>
      <c r="I55" s="11">
        <f t="shared" si="159"/>
        <v>14.514167104482167</v>
      </c>
      <c r="J55" s="11">
        <f t="shared" si="159"/>
        <v>14.514167104482167</v>
      </c>
      <c r="K55" s="11">
        <f t="shared" si="159"/>
        <v>14.514167104482167</v>
      </c>
      <c r="L55" s="11">
        <f t="shared" si="159"/>
        <v>14.514167104482167</v>
      </c>
      <c r="M55" s="11">
        <f t="shared" si="159"/>
        <v>14.514167104482167</v>
      </c>
      <c r="N55" s="21">
        <f>AVERAGE('Кредитование ФЛ'!AL55:CH55)</f>
        <v>15.586198076277348</v>
      </c>
      <c r="O55" s="11">
        <f t="shared" si="6"/>
        <v>15.586198076277348</v>
      </c>
      <c r="P55" s="11">
        <f t="shared" ref="P55:S55" si="160">O55</f>
        <v>15.586198076277348</v>
      </c>
      <c r="Q55" s="11">
        <f t="shared" si="160"/>
        <v>15.586198076277348</v>
      </c>
      <c r="R55" s="11">
        <f t="shared" si="160"/>
        <v>15.586198076277348</v>
      </c>
      <c r="S55" s="11">
        <f t="shared" si="160"/>
        <v>15.586198076277348</v>
      </c>
      <c r="T55" s="11">
        <f t="shared" ref="T55:BU55" si="161">S55</f>
        <v>15.586198076277348</v>
      </c>
      <c r="U55" s="11">
        <f t="shared" si="161"/>
        <v>15.586198076277348</v>
      </c>
      <c r="V55" s="11">
        <f t="shared" si="161"/>
        <v>15.586198076277348</v>
      </c>
      <c r="W55" s="11">
        <f t="shared" si="161"/>
        <v>15.586198076277348</v>
      </c>
      <c r="X55" s="11">
        <f t="shared" si="161"/>
        <v>15.586198076277348</v>
      </c>
      <c r="Y55" s="11">
        <f t="shared" si="161"/>
        <v>15.586198076277348</v>
      </c>
      <c r="Z55" s="11">
        <f t="shared" si="161"/>
        <v>15.586198076277348</v>
      </c>
      <c r="AA55" s="11">
        <f t="shared" si="161"/>
        <v>15.586198076277348</v>
      </c>
      <c r="AB55" s="11">
        <f t="shared" si="161"/>
        <v>15.586198076277348</v>
      </c>
      <c r="AC55" s="11">
        <f t="shared" si="161"/>
        <v>15.586198076277348</v>
      </c>
      <c r="AD55" s="11">
        <f t="shared" si="161"/>
        <v>15.586198076277348</v>
      </c>
      <c r="AE55" s="11">
        <f t="shared" si="161"/>
        <v>15.586198076277348</v>
      </c>
      <c r="AF55" s="11">
        <f t="shared" si="161"/>
        <v>15.586198076277348</v>
      </c>
      <c r="AG55" s="11">
        <f t="shared" si="161"/>
        <v>15.586198076277348</v>
      </c>
      <c r="AH55" s="11">
        <f t="shared" si="161"/>
        <v>15.586198076277348</v>
      </c>
      <c r="AI55" s="11">
        <f t="shared" si="161"/>
        <v>15.586198076277348</v>
      </c>
      <c r="AJ55" s="11">
        <f t="shared" si="161"/>
        <v>15.586198076277348</v>
      </c>
      <c r="AK55" s="11">
        <f t="shared" si="161"/>
        <v>15.586198076277348</v>
      </c>
      <c r="AL55" s="11">
        <f t="shared" si="161"/>
        <v>15.586198076277348</v>
      </c>
      <c r="AM55" s="11">
        <f t="shared" si="161"/>
        <v>15.586198076277348</v>
      </c>
      <c r="AN55" s="11">
        <f t="shared" si="161"/>
        <v>15.586198076277348</v>
      </c>
      <c r="AO55" s="11">
        <f t="shared" si="161"/>
        <v>15.586198076277348</v>
      </c>
      <c r="AP55" s="11">
        <f t="shared" si="161"/>
        <v>15.586198076277348</v>
      </c>
      <c r="AQ55" s="11">
        <f t="shared" si="161"/>
        <v>15.586198076277348</v>
      </c>
      <c r="AR55" s="11">
        <f t="shared" si="161"/>
        <v>15.586198076277348</v>
      </c>
      <c r="AS55" s="11">
        <f t="shared" si="161"/>
        <v>15.586198076277348</v>
      </c>
      <c r="AT55" s="11">
        <f t="shared" si="161"/>
        <v>15.586198076277348</v>
      </c>
      <c r="AU55" s="11">
        <f t="shared" si="161"/>
        <v>15.586198076277348</v>
      </c>
      <c r="AV55" s="11">
        <f t="shared" si="161"/>
        <v>15.586198076277348</v>
      </c>
      <c r="AW55" s="11">
        <f t="shared" si="161"/>
        <v>15.586198076277348</v>
      </c>
      <c r="AX55" s="11">
        <f t="shared" si="161"/>
        <v>15.586198076277348</v>
      </c>
      <c r="AY55" s="11">
        <f t="shared" si="161"/>
        <v>15.586198076277348</v>
      </c>
      <c r="AZ55" s="11">
        <f t="shared" si="161"/>
        <v>15.586198076277348</v>
      </c>
      <c r="BA55" s="11">
        <f t="shared" si="161"/>
        <v>15.586198076277348</v>
      </c>
      <c r="BB55" s="11">
        <f t="shared" si="161"/>
        <v>15.586198076277348</v>
      </c>
      <c r="BC55" s="11">
        <f t="shared" si="161"/>
        <v>15.586198076277348</v>
      </c>
      <c r="BD55" s="11">
        <f t="shared" si="161"/>
        <v>15.586198076277348</v>
      </c>
      <c r="BE55" s="11">
        <f t="shared" si="161"/>
        <v>15.586198076277348</v>
      </c>
      <c r="BF55" s="11">
        <f t="shared" si="161"/>
        <v>15.586198076277348</v>
      </c>
      <c r="BG55" s="11">
        <f t="shared" si="161"/>
        <v>15.586198076277348</v>
      </c>
      <c r="BH55" s="11">
        <f t="shared" si="161"/>
        <v>15.586198076277348</v>
      </c>
      <c r="BI55" s="11">
        <f t="shared" si="161"/>
        <v>15.586198076277348</v>
      </c>
      <c r="BJ55" s="11">
        <f t="shared" si="161"/>
        <v>15.586198076277348</v>
      </c>
      <c r="BK55" s="11">
        <f t="shared" si="161"/>
        <v>15.586198076277348</v>
      </c>
      <c r="BL55" s="11">
        <f t="shared" si="161"/>
        <v>15.586198076277348</v>
      </c>
      <c r="BM55" s="11">
        <f t="shared" si="161"/>
        <v>15.586198076277348</v>
      </c>
      <c r="BN55" s="11">
        <f t="shared" si="161"/>
        <v>15.586198076277348</v>
      </c>
      <c r="BO55" s="11">
        <f t="shared" si="161"/>
        <v>15.586198076277348</v>
      </c>
      <c r="BP55" s="11">
        <f t="shared" si="161"/>
        <v>15.586198076277348</v>
      </c>
      <c r="BQ55" s="11">
        <f t="shared" si="161"/>
        <v>15.586198076277348</v>
      </c>
      <c r="BR55" s="11">
        <f t="shared" si="161"/>
        <v>15.586198076277348</v>
      </c>
      <c r="BS55" s="11">
        <f t="shared" si="161"/>
        <v>15.586198076277348</v>
      </c>
      <c r="BT55" s="11">
        <f t="shared" si="161"/>
        <v>15.586198076277348</v>
      </c>
      <c r="BU55" s="11">
        <f t="shared" si="161"/>
        <v>15.586198076277348</v>
      </c>
    </row>
    <row r="56" spans="1:73" x14ac:dyDescent="0.25">
      <c r="A56" s="8" t="s">
        <v>56</v>
      </c>
      <c r="B56" s="11">
        <f>AVERAGE('Кредитование ФЛ'!Z56:BV56)</f>
        <v>13.646248153621872</v>
      </c>
      <c r="C56" s="11">
        <f>$B$56</f>
        <v>13.646248153621872</v>
      </c>
      <c r="D56" s="11">
        <f t="shared" ref="D56:M56" si="162">$B$56</f>
        <v>13.646248153621872</v>
      </c>
      <c r="E56" s="11">
        <f t="shared" si="162"/>
        <v>13.646248153621872</v>
      </c>
      <c r="F56" s="11">
        <f t="shared" si="162"/>
        <v>13.646248153621872</v>
      </c>
      <c r="G56" s="11">
        <f t="shared" si="162"/>
        <v>13.646248153621872</v>
      </c>
      <c r="H56" s="11">
        <f t="shared" si="162"/>
        <v>13.646248153621872</v>
      </c>
      <c r="I56" s="11">
        <f t="shared" si="162"/>
        <v>13.646248153621872</v>
      </c>
      <c r="J56" s="11">
        <f t="shared" si="162"/>
        <v>13.646248153621872</v>
      </c>
      <c r="K56" s="11">
        <f t="shared" si="162"/>
        <v>13.646248153621872</v>
      </c>
      <c r="L56" s="11">
        <f t="shared" si="162"/>
        <v>13.646248153621872</v>
      </c>
      <c r="M56" s="11">
        <f t="shared" si="162"/>
        <v>13.646248153621872</v>
      </c>
      <c r="N56" s="21">
        <f>AVERAGE('Кредитование ФЛ'!AL56:CH56)</f>
        <v>14.335763229651542</v>
      </c>
      <c r="O56" s="11">
        <f t="shared" si="6"/>
        <v>14.335763229651542</v>
      </c>
      <c r="P56" s="11">
        <f t="shared" ref="P56:S56" si="163">O56</f>
        <v>14.335763229651542</v>
      </c>
      <c r="Q56" s="11">
        <f t="shared" si="163"/>
        <v>14.335763229651542</v>
      </c>
      <c r="R56" s="11">
        <f t="shared" si="163"/>
        <v>14.335763229651542</v>
      </c>
      <c r="S56" s="11">
        <f t="shared" si="163"/>
        <v>14.335763229651542</v>
      </c>
      <c r="T56" s="11">
        <f t="shared" ref="T56:BU56" si="164">S56</f>
        <v>14.335763229651542</v>
      </c>
      <c r="U56" s="11">
        <f t="shared" si="164"/>
        <v>14.335763229651542</v>
      </c>
      <c r="V56" s="11">
        <f t="shared" si="164"/>
        <v>14.335763229651542</v>
      </c>
      <c r="W56" s="11">
        <f t="shared" si="164"/>
        <v>14.335763229651542</v>
      </c>
      <c r="X56" s="11">
        <f t="shared" si="164"/>
        <v>14.335763229651542</v>
      </c>
      <c r="Y56" s="11">
        <f t="shared" si="164"/>
        <v>14.335763229651542</v>
      </c>
      <c r="Z56" s="11">
        <f t="shared" si="164"/>
        <v>14.335763229651542</v>
      </c>
      <c r="AA56" s="11">
        <f t="shared" si="164"/>
        <v>14.335763229651542</v>
      </c>
      <c r="AB56" s="11">
        <f t="shared" si="164"/>
        <v>14.335763229651542</v>
      </c>
      <c r="AC56" s="11">
        <f t="shared" si="164"/>
        <v>14.335763229651542</v>
      </c>
      <c r="AD56" s="11">
        <f t="shared" si="164"/>
        <v>14.335763229651542</v>
      </c>
      <c r="AE56" s="11">
        <f t="shared" si="164"/>
        <v>14.335763229651542</v>
      </c>
      <c r="AF56" s="11">
        <f t="shared" si="164"/>
        <v>14.335763229651542</v>
      </c>
      <c r="AG56" s="11">
        <f t="shared" si="164"/>
        <v>14.335763229651542</v>
      </c>
      <c r="AH56" s="11">
        <f t="shared" si="164"/>
        <v>14.335763229651542</v>
      </c>
      <c r="AI56" s="11">
        <f t="shared" si="164"/>
        <v>14.335763229651542</v>
      </c>
      <c r="AJ56" s="11">
        <f t="shared" si="164"/>
        <v>14.335763229651542</v>
      </c>
      <c r="AK56" s="11">
        <f t="shared" si="164"/>
        <v>14.335763229651542</v>
      </c>
      <c r="AL56" s="11">
        <f t="shared" si="164"/>
        <v>14.335763229651542</v>
      </c>
      <c r="AM56" s="11">
        <f t="shared" si="164"/>
        <v>14.335763229651542</v>
      </c>
      <c r="AN56" s="11">
        <f t="shared" si="164"/>
        <v>14.335763229651542</v>
      </c>
      <c r="AO56" s="11">
        <f t="shared" si="164"/>
        <v>14.335763229651542</v>
      </c>
      <c r="AP56" s="11">
        <f t="shared" si="164"/>
        <v>14.335763229651542</v>
      </c>
      <c r="AQ56" s="11">
        <f t="shared" si="164"/>
        <v>14.335763229651542</v>
      </c>
      <c r="AR56" s="11">
        <f t="shared" si="164"/>
        <v>14.335763229651542</v>
      </c>
      <c r="AS56" s="11">
        <f t="shared" si="164"/>
        <v>14.335763229651542</v>
      </c>
      <c r="AT56" s="11">
        <f t="shared" si="164"/>
        <v>14.335763229651542</v>
      </c>
      <c r="AU56" s="11">
        <f t="shared" si="164"/>
        <v>14.335763229651542</v>
      </c>
      <c r="AV56" s="11">
        <f t="shared" si="164"/>
        <v>14.335763229651542</v>
      </c>
      <c r="AW56" s="11">
        <f t="shared" si="164"/>
        <v>14.335763229651542</v>
      </c>
      <c r="AX56" s="11">
        <f t="shared" si="164"/>
        <v>14.335763229651542</v>
      </c>
      <c r="AY56" s="11">
        <f t="shared" si="164"/>
        <v>14.335763229651542</v>
      </c>
      <c r="AZ56" s="11">
        <f t="shared" si="164"/>
        <v>14.335763229651542</v>
      </c>
      <c r="BA56" s="11">
        <f t="shared" si="164"/>
        <v>14.335763229651542</v>
      </c>
      <c r="BB56" s="11">
        <f t="shared" si="164"/>
        <v>14.335763229651542</v>
      </c>
      <c r="BC56" s="11">
        <f t="shared" si="164"/>
        <v>14.335763229651542</v>
      </c>
      <c r="BD56" s="11">
        <f t="shared" si="164"/>
        <v>14.335763229651542</v>
      </c>
      <c r="BE56" s="11">
        <f t="shared" si="164"/>
        <v>14.335763229651542</v>
      </c>
      <c r="BF56" s="11">
        <f t="shared" si="164"/>
        <v>14.335763229651542</v>
      </c>
      <c r="BG56" s="11">
        <f t="shared" si="164"/>
        <v>14.335763229651542</v>
      </c>
      <c r="BH56" s="11">
        <f t="shared" si="164"/>
        <v>14.335763229651542</v>
      </c>
      <c r="BI56" s="11">
        <f t="shared" si="164"/>
        <v>14.335763229651542</v>
      </c>
      <c r="BJ56" s="11">
        <f t="shared" si="164"/>
        <v>14.335763229651542</v>
      </c>
      <c r="BK56" s="11">
        <f t="shared" si="164"/>
        <v>14.335763229651542</v>
      </c>
      <c r="BL56" s="11">
        <f t="shared" si="164"/>
        <v>14.335763229651542</v>
      </c>
      <c r="BM56" s="11">
        <f t="shared" si="164"/>
        <v>14.335763229651542</v>
      </c>
      <c r="BN56" s="11">
        <f t="shared" si="164"/>
        <v>14.335763229651542</v>
      </c>
      <c r="BO56" s="11">
        <f t="shared" si="164"/>
        <v>14.335763229651542</v>
      </c>
      <c r="BP56" s="11">
        <f t="shared" si="164"/>
        <v>14.335763229651542</v>
      </c>
      <c r="BQ56" s="11">
        <f t="shared" si="164"/>
        <v>14.335763229651542</v>
      </c>
      <c r="BR56" s="11">
        <f t="shared" si="164"/>
        <v>14.335763229651542</v>
      </c>
      <c r="BS56" s="11">
        <f t="shared" si="164"/>
        <v>14.335763229651542</v>
      </c>
      <c r="BT56" s="11">
        <f t="shared" si="164"/>
        <v>14.335763229651542</v>
      </c>
      <c r="BU56" s="11">
        <f t="shared" si="164"/>
        <v>14.335763229651542</v>
      </c>
    </row>
    <row r="57" spans="1:73" x14ac:dyDescent="0.25">
      <c r="A57" s="8" t="s">
        <v>57</v>
      </c>
      <c r="B57" s="11">
        <f>AVERAGE('Кредитование ФЛ'!Z57:BV57)</f>
        <v>14.054907232381657</v>
      </c>
      <c r="C57" s="11">
        <f>$B$57</f>
        <v>14.054907232381657</v>
      </c>
      <c r="D57" s="11">
        <f t="shared" ref="D57:M57" si="165">$B$57</f>
        <v>14.054907232381657</v>
      </c>
      <c r="E57" s="11">
        <f t="shared" si="165"/>
        <v>14.054907232381657</v>
      </c>
      <c r="F57" s="11">
        <f t="shared" si="165"/>
        <v>14.054907232381657</v>
      </c>
      <c r="G57" s="11">
        <f t="shared" si="165"/>
        <v>14.054907232381657</v>
      </c>
      <c r="H57" s="11">
        <f t="shared" si="165"/>
        <v>14.054907232381657</v>
      </c>
      <c r="I57" s="11">
        <f t="shared" si="165"/>
        <v>14.054907232381657</v>
      </c>
      <c r="J57" s="11">
        <f t="shared" si="165"/>
        <v>14.054907232381657</v>
      </c>
      <c r="K57" s="11">
        <f t="shared" si="165"/>
        <v>14.054907232381657</v>
      </c>
      <c r="L57" s="11">
        <f t="shared" si="165"/>
        <v>14.054907232381657</v>
      </c>
      <c r="M57" s="11">
        <f t="shared" si="165"/>
        <v>14.054907232381657</v>
      </c>
      <c r="N57" s="21">
        <f>AVERAGE('Кредитование ФЛ'!AL57:CH57)</f>
        <v>15.425519705387016</v>
      </c>
      <c r="O57" s="11">
        <f t="shared" si="6"/>
        <v>15.425519705387016</v>
      </c>
      <c r="P57" s="11">
        <f t="shared" ref="P57:S57" si="166">O57</f>
        <v>15.425519705387016</v>
      </c>
      <c r="Q57" s="11">
        <f t="shared" si="166"/>
        <v>15.425519705387016</v>
      </c>
      <c r="R57" s="11">
        <f t="shared" si="166"/>
        <v>15.425519705387016</v>
      </c>
      <c r="S57" s="11">
        <f t="shared" si="166"/>
        <v>15.425519705387016</v>
      </c>
      <c r="T57" s="11">
        <f t="shared" ref="T57:BU57" si="167">S57</f>
        <v>15.425519705387016</v>
      </c>
      <c r="U57" s="11">
        <f t="shared" si="167"/>
        <v>15.425519705387016</v>
      </c>
      <c r="V57" s="11">
        <f t="shared" si="167"/>
        <v>15.425519705387016</v>
      </c>
      <c r="W57" s="11">
        <f t="shared" si="167"/>
        <v>15.425519705387016</v>
      </c>
      <c r="X57" s="11">
        <f t="shared" si="167"/>
        <v>15.425519705387016</v>
      </c>
      <c r="Y57" s="11">
        <f t="shared" si="167"/>
        <v>15.425519705387016</v>
      </c>
      <c r="Z57" s="11">
        <f t="shared" si="167"/>
        <v>15.425519705387016</v>
      </c>
      <c r="AA57" s="11">
        <f t="shared" si="167"/>
        <v>15.425519705387016</v>
      </c>
      <c r="AB57" s="11">
        <f t="shared" si="167"/>
        <v>15.425519705387016</v>
      </c>
      <c r="AC57" s="11">
        <f t="shared" si="167"/>
        <v>15.425519705387016</v>
      </c>
      <c r="AD57" s="11">
        <f t="shared" si="167"/>
        <v>15.425519705387016</v>
      </c>
      <c r="AE57" s="11">
        <f t="shared" si="167"/>
        <v>15.425519705387016</v>
      </c>
      <c r="AF57" s="11">
        <f t="shared" si="167"/>
        <v>15.425519705387016</v>
      </c>
      <c r="AG57" s="11">
        <f t="shared" si="167"/>
        <v>15.425519705387016</v>
      </c>
      <c r="AH57" s="11">
        <f t="shared" si="167"/>
        <v>15.425519705387016</v>
      </c>
      <c r="AI57" s="11">
        <f t="shared" si="167"/>
        <v>15.425519705387016</v>
      </c>
      <c r="AJ57" s="11">
        <f t="shared" si="167"/>
        <v>15.425519705387016</v>
      </c>
      <c r="AK57" s="11">
        <f t="shared" si="167"/>
        <v>15.425519705387016</v>
      </c>
      <c r="AL57" s="11">
        <f t="shared" si="167"/>
        <v>15.425519705387016</v>
      </c>
      <c r="AM57" s="11">
        <f t="shared" si="167"/>
        <v>15.425519705387016</v>
      </c>
      <c r="AN57" s="11">
        <f t="shared" si="167"/>
        <v>15.425519705387016</v>
      </c>
      <c r="AO57" s="11">
        <f t="shared" si="167"/>
        <v>15.425519705387016</v>
      </c>
      <c r="AP57" s="11">
        <f t="shared" si="167"/>
        <v>15.425519705387016</v>
      </c>
      <c r="AQ57" s="11">
        <f t="shared" si="167"/>
        <v>15.425519705387016</v>
      </c>
      <c r="AR57" s="11">
        <f t="shared" si="167"/>
        <v>15.425519705387016</v>
      </c>
      <c r="AS57" s="11">
        <f t="shared" si="167"/>
        <v>15.425519705387016</v>
      </c>
      <c r="AT57" s="11">
        <f t="shared" si="167"/>
        <v>15.425519705387016</v>
      </c>
      <c r="AU57" s="11">
        <f t="shared" si="167"/>
        <v>15.425519705387016</v>
      </c>
      <c r="AV57" s="11">
        <f t="shared" si="167"/>
        <v>15.425519705387016</v>
      </c>
      <c r="AW57" s="11">
        <f t="shared" si="167"/>
        <v>15.425519705387016</v>
      </c>
      <c r="AX57" s="11">
        <f t="shared" si="167"/>
        <v>15.425519705387016</v>
      </c>
      <c r="AY57" s="11">
        <f t="shared" si="167"/>
        <v>15.425519705387016</v>
      </c>
      <c r="AZ57" s="11">
        <f t="shared" si="167"/>
        <v>15.425519705387016</v>
      </c>
      <c r="BA57" s="11">
        <f t="shared" si="167"/>
        <v>15.425519705387016</v>
      </c>
      <c r="BB57" s="11">
        <f t="shared" si="167"/>
        <v>15.425519705387016</v>
      </c>
      <c r="BC57" s="11">
        <f t="shared" si="167"/>
        <v>15.425519705387016</v>
      </c>
      <c r="BD57" s="11">
        <f t="shared" si="167"/>
        <v>15.425519705387016</v>
      </c>
      <c r="BE57" s="11">
        <f t="shared" si="167"/>
        <v>15.425519705387016</v>
      </c>
      <c r="BF57" s="11">
        <f t="shared" si="167"/>
        <v>15.425519705387016</v>
      </c>
      <c r="BG57" s="11">
        <f t="shared" si="167"/>
        <v>15.425519705387016</v>
      </c>
      <c r="BH57" s="11">
        <f t="shared" si="167"/>
        <v>15.425519705387016</v>
      </c>
      <c r="BI57" s="11">
        <f t="shared" si="167"/>
        <v>15.425519705387016</v>
      </c>
      <c r="BJ57" s="11">
        <f t="shared" si="167"/>
        <v>15.425519705387016</v>
      </c>
      <c r="BK57" s="11">
        <f t="shared" si="167"/>
        <v>15.425519705387016</v>
      </c>
      <c r="BL57" s="11">
        <f t="shared" si="167"/>
        <v>15.425519705387016</v>
      </c>
      <c r="BM57" s="11">
        <f t="shared" si="167"/>
        <v>15.425519705387016</v>
      </c>
      <c r="BN57" s="11">
        <f t="shared" si="167"/>
        <v>15.425519705387016</v>
      </c>
      <c r="BO57" s="11">
        <f t="shared" si="167"/>
        <v>15.425519705387016</v>
      </c>
      <c r="BP57" s="11">
        <f t="shared" si="167"/>
        <v>15.425519705387016</v>
      </c>
      <c r="BQ57" s="11">
        <f t="shared" si="167"/>
        <v>15.425519705387016</v>
      </c>
      <c r="BR57" s="11">
        <f t="shared" si="167"/>
        <v>15.425519705387016</v>
      </c>
      <c r="BS57" s="11">
        <f t="shared" si="167"/>
        <v>15.425519705387016</v>
      </c>
      <c r="BT57" s="11">
        <f t="shared" si="167"/>
        <v>15.425519705387016</v>
      </c>
      <c r="BU57" s="11">
        <f t="shared" si="167"/>
        <v>15.425519705387016</v>
      </c>
    </row>
    <row r="58" spans="1:73" x14ac:dyDescent="0.25">
      <c r="A58" s="8" t="s">
        <v>58</v>
      </c>
      <c r="B58" s="11">
        <f>AVERAGE('Кредитование ФЛ'!Z58:BV58)</f>
        <v>14.968493750013119</v>
      </c>
      <c r="C58" s="11">
        <f>$B$58</f>
        <v>14.968493750013119</v>
      </c>
      <c r="D58" s="11">
        <f t="shared" ref="D58:M58" si="168">$B$58</f>
        <v>14.968493750013119</v>
      </c>
      <c r="E58" s="11">
        <f t="shared" si="168"/>
        <v>14.968493750013119</v>
      </c>
      <c r="F58" s="11">
        <f t="shared" si="168"/>
        <v>14.968493750013119</v>
      </c>
      <c r="G58" s="11">
        <f t="shared" si="168"/>
        <v>14.968493750013119</v>
      </c>
      <c r="H58" s="11">
        <f t="shared" si="168"/>
        <v>14.968493750013119</v>
      </c>
      <c r="I58" s="11">
        <f t="shared" si="168"/>
        <v>14.968493750013119</v>
      </c>
      <c r="J58" s="11">
        <f t="shared" si="168"/>
        <v>14.968493750013119</v>
      </c>
      <c r="K58" s="11">
        <f t="shared" si="168"/>
        <v>14.968493750013119</v>
      </c>
      <c r="L58" s="11">
        <f t="shared" si="168"/>
        <v>14.968493750013119</v>
      </c>
      <c r="M58" s="11">
        <f t="shared" si="168"/>
        <v>14.968493750013119</v>
      </c>
      <c r="N58" s="21">
        <f>AVERAGE('Кредитование ФЛ'!AL58:CH58)</f>
        <v>15.484280764705689</v>
      </c>
      <c r="O58" s="11">
        <f t="shared" si="6"/>
        <v>15.484280764705689</v>
      </c>
      <c r="P58" s="11">
        <f t="shared" ref="P58:S58" si="169">O58</f>
        <v>15.484280764705689</v>
      </c>
      <c r="Q58" s="11">
        <f t="shared" si="169"/>
        <v>15.484280764705689</v>
      </c>
      <c r="R58" s="11">
        <f t="shared" si="169"/>
        <v>15.484280764705689</v>
      </c>
      <c r="S58" s="11">
        <f t="shared" si="169"/>
        <v>15.484280764705689</v>
      </c>
      <c r="T58" s="11">
        <f t="shared" ref="T58:BU58" si="170">S58</f>
        <v>15.484280764705689</v>
      </c>
      <c r="U58" s="11">
        <f t="shared" si="170"/>
        <v>15.484280764705689</v>
      </c>
      <c r="V58" s="11">
        <f t="shared" si="170"/>
        <v>15.484280764705689</v>
      </c>
      <c r="W58" s="11">
        <f t="shared" si="170"/>
        <v>15.484280764705689</v>
      </c>
      <c r="X58" s="11">
        <f t="shared" si="170"/>
        <v>15.484280764705689</v>
      </c>
      <c r="Y58" s="11">
        <f t="shared" si="170"/>
        <v>15.484280764705689</v>
      </c>
      <c r="Z58" s="11">
        <f t="shared" si="170"/>
        <v>15.484280764705689</v>
      </c>
      <c r="AA58" s="11">
        <f t="shared" si="170"/>
        <v>15.484280764705689</v>
      </c>
      <c r="AB58" s="11">
        <f t="shared" si="170"/>
        <v>15.484280764705689</v>
      </c>
      <c r="AC58" s="11">
        <f t="shared" si="170"/>
        <v>15.484280764705689</v>
      </c>
      <c r="AD58" s="11">
        <f t="shared" si="170"/>
        <v>15.484280764705689</v>
      </c>
      <c r="AE58" s="11">
        <f t="shared" si="170"/>
        <v>15.484280764705689</v>
      </c>
      <c r="AF58" s="11">
        <f t="shared" si="170"/>
        <v>15.484280764705689</v>
      </c>
      <c r="AG58" s="11">
        <f t="shared" si="170"/>
        <v>15.484280764705689</v>
      </c>
      <c r="AH58" s="11">
        <f t="shared" si="170"/>
        <v>15.484280764705689</v>
      </c>
      <c r="AI58" s="11">
        <f t="shared" si="170"/>
        <v>15.484280764705689</v>
      </c>
      <c r="AJ58" s="11">
        <f t="shared" si="170"/>
        <v>15.484280764705689</v>
      </c>
      <c r="AK58" s="11">
        <f t="shared" si="170"/>
        <v>15.484280764705689</v>
      </c>
      <c r="AL58" s="11">
        <f t="shared" si="170"/>
        <v>15.484280764705689</v>
      </c>
      <c r="AM58" s="11">
        <f t="shared" si="170"/>
        <v>15.484280764705689</v>
      </c>
      <c r="AN58" s="11">
        <f t="shared" si="170"/>
        <v>15.484280764705689</v>
      </c>
      <c r="AO58" s="11">
        <f t="shared" si="170"/>
        <v>15.484280764705689</v>
      </c>
      <c r="AP58" s="11">
        <f t="shared" si="170"/>
        <v>15.484280764705689</v>
      </c>
      <c r="AQ58" s="11">
        <f t="shared" si="170"/>
        <v>15.484280764705689</v>
      </c>
      <c r="AR58" s="11">
        <f t="shared" si="170"/>
        <v>15.484280764705689</v>
      </c>
      <c r="AS58" s="11">
        <f t="shared" si="170"/>
        <v>15.484280764705689</v>
      </c>
      <c r="AT58" s="11">
        <f t="shared" si="170"/>
        <v>15.484280764705689</v>
      </c>
      <c r="AU58" s="11">
        <f t="shared" si="170"/>
        <v>15.484280764705689</v>
      </c>
      <c r="AV58" s="11">
        <f t="shared" si="170"/>
        <v>15.484280764705689</v>
      </c>
      <c r="AW58" s="11">
        <f t="shared" si="170"/>
        <v>15.484280764705689</v>
      </c>
      <c r="AX58" s="11">
        <f t="shared" si="170"/>
        <v>15.484280764705689</v>
      </c>
      <c r="AY58" s="11">
        <f t="shared" si="170"/>
        <v>15.484280764705689</v>
      </c>
      <c r="AZ58" s="11">
        <f t="shared" si="170"/>
        <v>15.484280764705689</v>
      </c>
      <c r="BA58" s="11">
        <f t="shared" si="170"/>
        <v>15.484280764705689</v>
      </c>
      <c r="BB58" s="11">
        <f t="shared" si="170"/>
        <v>15.484280764705689</v>
      </c>
      <c r="BC58" s="11">
        <f t="shared" si="170"/>
        <v>15.484280764705689</v>
      </c>
      <c r="BD58" s="11">
        <f t="shared" si="170"/>
        <v>15.484280764705689</v>
      </c>
      <c r="BE58" s="11">
        <f t="shared" si="170"/>
        <v>15.484280764705689</v>
      </c>
      <c r="BF58" s="11">
        <f t="shared" si="170"/>
        <v>15.484280764705689</v>
      </c>
      <c r="BG58" s="11">
        <f t="shared" si="170"/>
        <v>15.484280764705689</v>
      </c>
      <c r="BH58" s="11">
        <f t="shared" si="170"/>
        <v>15.484280764705689</v>
      </c>
      <c r="BI58" s="11">
        <f t="shared" si="170"/>
        <v>15.484280764705689</v>
      </c>
      <c r="BJ58" s="11">
        <f t="shared" si="170"/>
        <v>15.484280764705689</v>
      </c>
      <c r="BK58" s="11">
        <f t="shared" si="170"/>
        <v>15.484280764705689</v>
      </c>
      <c r="BL58" s="11">
        <f t="shared" si="170"/>
        <v>15.484280764705689</v>
      </c>
      <c r="BM58" s="11">
        <f t="shared" si="170"/>
        <v>15.484280764705689</v>
      </c>
      <c r="BN58" s="11">
        <f t="shared" si="170"/>
        <v>15.484280764705689</v>
      </c>
      <c r="BO58" s="11">
        <f t="shared" si="170"/>
        <v>15.484280764705689</v>
      </c>
      <c r="BP58" s="11">
        <f t="shared" si="170"/>
        <v>15.484280764705689</v>
      </c>
      <c r="BQ58" s="11">
        <f t="shared" si="170"/>
        <v>15.484280764705689</v>
      </c>
      <c r="BR58" s="11">
        <f t="shared" si="170"/>
        <v>15.484280764705689</v>
      </c>
      <c r="BS58" s="11">
        <f t="shared" si="170"/>
        <v>15.484280764705689</v>
      </c>
      <c r="BT58" s="11">
        <f t="shared" si="170"/>
        <v>15.484280764705689</v>
      </c>
      <c r="BU58" s="11">
        <f t="shared" si="170"/>
        <v>15.484280764705689</v>
      </c>
    </row>
    <row r="59" spans="1:73" x14ac:dyDescent="0.25">
      <c r="A59" s="8" t="s">
        <v>59</v>
      </c>
      <c r="B59" s="11">
        <f>AVERAGE('Кредитование ФЛ'!Z59:BV59)</f>
        <v>16.141143083199111</v>
      </c>
      <c r="C59" s="11">
        <f>$B$59</f>
        <v>16.141143083199111</v>
      </c>
      <c r="D59" s="11">
        <f t="shared" ref="D59:M59" si="171">$B$59</f>
        <v>16.141143083199111</v>
      </c>
      <c r="E59" s="11">
        <f t="shared" si="171"/>
        <v>16.141143083199111</v>
      </c>
      <c r="F59" s="11">
        <f t="shared" si="171"/>
        <v>16.141143083199111</v>
      </c>
      <c r="G59" s="11">
        <f t="shared" si="171"/>
        <v>16.141143083199111</v>
      </c>
      <c r="H59" s="11">
        <f t="shared" si="171"/>
        <v>16.141143083199111</v>
      </c>
      <c r="I59" s="11">
        <f t="shared" si="171"/>
        <v>16.141143083199111</v>
      </c>
      <c r="J59" s="11">
        <f t="shared" si="171"/>
        <v>16.141143083199111</v>
      </c>
      <c r="K59" s="11">
        <f t="shared" si="171"/>
        <v>16.141143083199111</v>
      </c>
      <c r="L59" s="11">
        <f t="shared" si="171"/>
        <v>16.141143083199111</v>
      </c>
      <c r="M59" s="11">
        <f t="shared" si="171"/>
        <v>16.141143083199111</v>
      </c>
      <c r="N59" s="21">
        <f>AVERAGE('Кредитование ФЛ'!AL59:CH59)</f>
        <v>16.931929407988935</v>
      </c>
      <c r="O59" s="11">
        <f t="shared" si="6"/>
        <v>16.931929407988935</v>
      </c>
      <c r="P59" s="11">
        <f t="shared" ref="P59:S59" si="172">O59</f>
        <v>16.931929407988935</v>
      </c>
      <c r="Q59" s="11">
        <f t="shared" si="172"/>
        <v>16.931929407988935</v>
      </c>
      <c r="R59" s="11">
        <f t="shared" si="172"/>
        <v>16.931929407988935</v>
      </c>
      <c r="S59" s="11">
        <f t="shared" si="172"/>
        <v>16.931929407988935</v>
      </c>
      <c r="T59" s="11">
        <f t="shared" ref="T59:BU59" si="173">S59</f>
        <v>16.931929407988935</v>
      </c>
      <c r="U59" s="11">
        <f t="shared" si="173"/>
        <v>16.931929407988935</v>
      </c>
      <c r="V59" s="11">
        <f t="shared" si="173"/>
        <v>16.931929407988935</v>
      </c>
      <c r="W59" s="11">
        <f t="shared" si="173"/>
        <v>16.931929407988935</v>
      </c>
      <c r="X59" s="11">
        <f t="shared" si="173"/>
        <v>16.931929407988935</v>
      </c>
      <c r="Y59" s="11">
        <f t="shared" si="173"/>
        <v>16.931929407988935</v>
      </c>
      <c r="Z59" s="11">
        <f t="shared" si="173"/>
        <v>16.931929407988935</v>
      </c>
      <c r="AA59" s="11">
        <f t="shared" si="173"/>
        <v>16.931929407988935</v>
      </c>
      <c r="AB59" s="11">
        <f t="shared" si="173"/>
        <v>16.931929407988935</v>
      </c>
      <c r="AC59" s="11">
        <f t="shared" si="173"/>
        <v>16.931929407988935</v>
      </c>
      <c r="AD59" s="11">
        <f t="shared" si="173"/>
        <v>16.931929407988935</v>
      </c>
      <c r="AE59" s="11">
        <f t="shared" si="173"/>
        <v>16.931929407988935</v>
      </c>
      <c r="AF59" s="11">
        <f t="shared" si="173"/>
        <v>16.931929407988935</v>
      </c>
      <c r="AG59" s="11">
        <f t="shared" si="173"/>
        <v>16.931929407988935</v>
      </c>
      <c r="AH59" s="11">
        <f t="shared" si="173"/>
        <v>16.931929407988935</v>
      </c>
      <c r="AI59" s="11">
        <f t="shared" si="173"/>
        <v>16.931929407988935</v>
      </c>
      <c r="AJ59" s="11">
        <f t="shared" si="173"/>
        <v>16.931929407988935</v>
      </c>
      <c r="AK59" s="11">
        <f t="shared" si="173"/>
        <v>16.931929407988935</v>
      </c>
      <c r="AL59" s="11">
        <f t="shared" si="173"/>
        <v>16.931929407988935</v>
      </c>
      <c r="AM59" s="11">
        <f t="shared" si="173"/>
        <v>16.931929407988935</v>
      </c>
      <c r="AN59" s="11">
        <f t="shared" si="173"/>
        <v>16.931929407988935</v>
      </c>
      <c r="AO59" s="11">
        <f t="shared" si="173"/>
        <v>16.931929407988935</v>
      </c>
      <c r="AP59" s="11">
        <f t="shared" si="173"/>
        <v>16.931929407988935</v>
      </c>
      <c r="AQ59" s="11">
        <f t="shared" si="173"/>
        <v>16.931929407988935</v>
      </c>
      <c r="AR59" s="11">
        <f t="shared" si="173"/>
        <v>16.931929407988935</v>
      </c>
      <c r="AS59" s="11">
        <f t="shared" si="173"/>
        <v>16.931929407988935</v>
      </c>
      <c r="AT59" s="11">
        <f t="shared" si="173"/>
        <v>16.931929407988935</v>
      </c>
      <c r="AU59" s="11">
        <f t="shared" si="173"/>
        <v>16.931929407988935</v>
      </c>
      <c r="AV59" s="11">
        <f t="shared" si="173"/>
        <v>16.931929407988935</v>
      </c>
      <c r="AW59" s="11">
        <f t="shared" si="173"/>
        <v>16.931929407988935</v>
      </c>
      <c r="AX59" s="11">
        <f t="shared" si="173"/>
        <v>16.931929407988935</v>
      </c>
      <c r="AY59" s="11">
        <f t="shared" si="173"/>
        <v>16.931929407988935</v>
      </c>
      <c r="AZ59" s="11">
        <f t="shared" si="173"/>
        <v>16.931929407988935</v>
      </c>
      <c r="BA59" s="11">
        <f t="shared" si="173"/>
        <v>16.931929407988935</v>
      </c>
      <c r="BB59" s="11">
        <f t="shared" si="173"/>
        <v>16.931929407988935</v>
      </c>
      <c r="BC59" s="11">
        <f t="shared" si="173"/>
        <v>16.931929407988935</v>
      </c>
      <c r="BD59" s="11">
        <f t="shared" si="173"/>
        <v>16.931929407988935</v>
      </c>
      <c r="BE59" s="11">
        <f t="shared" si="173"/>
        <v>16.931929407988935</v>
      </c>
      <c r="BF59" s="11">
        <f t="shared" si="173"/>
        <v>16.931929407988935</v>
      </c>
      <c r="BG59" s="11">
        <f t="shared" si="173"/>
        <v>16.931929407988935</v>
      </c>
      <c r="BH59" s="11">
        <f t="shared" si="173"/>
        <v>16.931929407988935</v>
      </c>
      <c r="BI59" s="11">
        <f t="shared" si="173"/>
        <v>16.931929407988935</v>
      </c>
      <c r="BJ59" s="11">
        <f t="shared" si="173"/>
        <v>16.931929407988935</v>
      </c>
      <c r="BK59" s="11">
        <f t="shared" si="173"/>
        <v>16.931929407988935</v>
      </c>
      <c r="BL59" s="11">
        <f t="shared" si="173"/>
        <v>16.931929407988935</v>
      </c>
      <c r="BM59" s="11">
        <f t="shared" si="173"/>
        <v>16.931929407988935</v>
      </c>
      <c r="BN59" s="11">
        <f t="shared" si="173"/>
        <v>16.931929407988935</v>
      </c>
      <c r="BO59" s="11">
        <f t="shared" si="173"/>
        <v>16.931929407988935</v>
      </c>
      <c r="BP59" s="11">
        <f t="shared" si="173"/>
        <v>16.931929407988935</v>
      </c>
      <c r="BQ59" s="11">
        <f t="shared" si="173"/>
        <v>16.931929407988935</v>
      </c>
      <c r="BR59" s="11">
        <f t="shared" si="173"/>
        <v>16.931929407988935</v>
      </c>
      <c r="BS59" s="11">
        <f t="shared" si="173"/>
        <v>16.931929407988935</v>
      </c>
      <c r="BT59" s="11">
        <f t="shared" si="173"/>
        <v>16.931929407988935</v>
      </c>
      <c r="BU59" s="11">
        <f t="shared" si="173"/>
        <v>16.931929407988935</v>
      </c>
    </row>
    <row r="60" spans="1:73" x14ac:dyDescent="0.25">
      <c r="A60" s="8" t="s">
        <v>60</v>
      </c>
      <c r="B60" s="11">
        <f>AVERAGE('Кредитование ФЛ'!Z60:BV60)</f>
        <v>13.036000417128699</v>
      </c>
      <c r="C60" s="11">
        <f>$B$60</f>
        <v>13.036000417128699</v>
      </c>
      <c r="D60" s="11">
        <f t="shared" ref="D60:M60" si="174">$B$60</f>
        <v>13.036000417128699</v>
      </c>
      <c r="E60" s="11">
        <f t="shared" si="174"/>
        <v>13.036000417128699</v>
      </c>
      <c r="F60" s="11">
        <f t="shared" si="174"/>
        <v>13.036000417128699</v>
      </c>
      <c r="G60" s="11">
        <f t="shared" si="174"/>
        <v>13.036000417128699</v>
      </c>
      <c r="H60" s="11">
        <f t="shared" si="174"/>
        <v>13.036000417128699</v>
      </c>
      <c r="I60" s="11">
        <f t="shared" si="174"/>
        <v>13.036000417128699</v>
      </c>
      <c r="J60" s="11">
        <f t="shared" si="174"/>
        <v>13.036000417128699</v>
      </c>
      <c r="K60" s="11">
        <f t="shared" si="174"/>
        <v>13.036000417128699</v>
      </c>
      <c r="L60" s="11">
        <f t="shared" si="174"/>
        <v>13.036000417128699</v>
      </c>
      <c r="M60" s="11">
        <f t="shared" si="174"/>
        <v>13.036000417128699</v>
      </c>
      <c r="N60" s="21">
        <f>AVERAGE('Кредитование ФЛ'!AL60:CH60)</f>
        <v>13.934546365311068</v>
      </c>
      <c r="O60" s="11">
        <f t="shared" si="6"/>
        <v>13.934546365311068</v>
      </c>
      <c r="P60" s="11">
        <f t="shared" ref="P60:S60" si="175">O60</f>
        <v>13.934546365311068</v>
      </c>
      <c r="Q60" s="11">
        <f t="shared" si="175"/>
        <v>13.934546365311068</v>
      </c>
      <c r="R60" s="11">
        <f t="shared" si="175"/>
        <v>13.934546365311068</v>
      </c>
      <c r="S60" s="11">
        <f t="shared" si="175"/>
        <v>13.934546365311068</v>
      </c>
      <c r="T60" s="11">
        <f t="shared" ref="T60:BU60" si="176">S60</f>
        <v>13.934546365311068</v>
      </c>
      <c r="U60" s="11">
        <f t="shared" si="176"/>
        <v>13.934546365311068</v>
      </c>
      <c r="V60" s="11">
        <f t="shared" si="176"/>
        <v>13.934546365311068</v>
      </c>
      <c r="W60" s="11">
        <f t="shared" si="176"/>
        <v>13.934546365311068</v>
      </c>
      <c r="X60" s="11">
        <f t="shared" si="176"/>
        <v>13.934546365311068</v>
      </c>
      <c r="Y60" s="11">
        <f t="shared" si="176"/>
        <v>13.934546365311068</v>
      </c>
      <c r="Z60" s="11">
        <f t="shared" si="176"/>
        <v>13.934546365311068</v>
      </c>
      <c r="AA60" s="11">
        <f t="shared" si="176"/>
        <v>13.934546365311068</v>
      </c>
      <c r="AB60" s="11">
        <f t="shared" si="176"/>
        <v>13.934546365311068</v>
      </c>
      <c r="AC60" s="11">
        <f t="shared" si="176"/>
        <v>13.934546365311068</v>
      </c>
      <c r="AD60" s="11">
        <f t="shared" si="176"/>
        <v>13.934546365311068</v>
      </c>
      <c r="AE60" s="11">
        <f t="shared" si="176"/>
        <v>13.934546365311068</v>
      </c>
      <c r="AF60" s="11">
        <f t="shared" si="176"/>
        <v>13.934546365311068</v>
      </c>
      <c r="AG60" s="11">
        <f t="shared" si="176"/>
        <v>13.934546365311068</v>
      </c>
      <c r="AH60" s="11">
        <f t="shared" si="176"/>
        <v>13.934546365311068</v>
      </c>
      <c r="AI60" s="11">
        <f t="shared" si="176"/>
        <v>13.934546365311068</v>
      </c>
      <c r="AJ60" s="11">
        <f t="shared" si="176"/>
        <v>13.934546365311068</v>
      </c>
      <c r="AK60" s="11">
        <f t="shared" si="176"/>
        <v>13.934546365311068</v>
      </c>
      <c r="AL60" s="11">
        <f t="shared" si="176"/>
        <v>13.934546365311068</v>
      </c>
      <c r="AM60" s="11">
        <f t="shared" si="176"/>
        <v>13.934546365311068</v>
      </c>
      <c r="AN60" s="11">
        <f t="shared" si="176"/>
        <v>13.934546365311068</v>
      </c>
      <c r="AO60" s="11">
        <f t="shared" si="176"/>
        <v>13.934546365311068</v>
      </c>
      <c r="AP60" s="11">
        <f t="shared" si="176"/>
        <v>13.934546365311068</v>
      </c>
      <c r="AQ60" s="11">
        <f t="shared" si="176"/>
        <v>13.934546365311068</v>
      </c>
      <c r="AR60" s="11">
        <f t="shared" si="176"/>
        <v>13.934546365311068</v>
      </c>
      <c r="AS60" s="11">
        <f t="shared" si="176"/>
        <v>13.934546365311068</v>
      </c>
      <c r="AT60" s="11">
        <f t="shared" si="176"/>
        <v>13.934546365311068</v>
      </c>
      <c r="AU60" s="11">
        <f t="shared" si="176"/>
        <v>13.934546365311068</v>
      </c>
      <c r="AV60" s="11">
        <f t="shared" si="176"/>
        <v>13.934546365311068</v>
      </c>
      <c r="AW60" s="11">
        <f t="shared" si="176"/>
        <v>13.934546365311068</v>
      </c>
      <c r="AX60" s="11">
        <f t="shared" si="176"/>
        <v>13.934546365311068</v>
      </c>
      <c r="AY60" s="11">
        <f t="shared" si="176"/>
        <v>13.934546365311068</v>
      </c>
      <c r="AZ60" s="11">
        <f t="shared" si="176"/>
        <v>13.934546365311068</v>
      </c>
      <c r="BA60" s="11">
        <f t="shared" si="176"/>
        <v>13.934546365311068</v>
      </c>
      <c r="BB60" s="11">
        <f t="shared" si="176"/>
        <v>13.934546365311068</v>
      </c>
      <c r="BC60" s="11">
        <f t="shared" si="176"/>
        <v>13.934546365311068</v>
      </c>
      <c r="BD60" s="11">
        <f t="shared" si="176"/>
        <v>13.934546365311068</v>
      </c>
      <c r="BE60" s="11">
        <f t="shared" si="176"/>
        <v>13.934546365311068</v>
      </c>
      <c r="BF60" s="11">
        <f t="shared" si="176"/>
        <v>13.934546365311068</v>
      </c>
      <c r="BG60" s="11">
        <f t="shared" si="176"/>
        <v>13.934546365311068</v>
      </c>
      <c r="BH60" s="11">
        <f t="shared" si="176"/>
        <v>13.934546365311068</v>
      </c>
      <c r="BI60" s="11">
        <f t="shared" si="176"/>
        <v>13.934546365311068</v>
      </c>
      <c r="BJ60" s="11">
        <f t="shared" si="176"/>
        <v>13.934546365311068</v>
      </c>
      <c r="BK60" s="11">
        <f t="shared" si="176"/>
        <v>13.934546365311068</v>
      </c>
      <c r="BL60" s="11">
        <f t="shared" si="176"/>
        <v>13.934546365311068</v>
      </c>
      <c r="BM60" s="11">
        <f t="shared" si="176"/>
        <v>13.934546365311068</v>
      </c>
      <c r="BN60" s="11">
        <f t="shared" si="176"/>
        <v>13.934546365311068</v>
      </c>
      <c r="BO60" s="11">
        <f t="shared" si="176"/>
        <v>13.934546365311068</v>
      </c>
      <c r="BP60" s="11">
        <f t="shared" si="176"/>
        <v>13.934546365311068</v>
      </c>
      <c r="BQ60" s="11">
        <f t="shared" si="176"/>
        <v>13.934546365311068</v>
      </c>
      <c r="BR60" s="11">
        <f t="shared" si="176"/>
        <v>13.934546365311068</v>
      </c>
      <c r="BS60" s="11">
        <f t="shared" si="176"/>
        <v>13.934546365311068</v>
      </c>
      <c r="BT60" s="11">
        <f t="shared" si="176"/>
        <v>13.934546365311068</v>
      </c>
      <c r="BU60" s="11">
        <f t="shared" si="176"/>
        <v>13.934546365311068</v>
      </c>
    </row>
    <row r="61" spans="1:73" x14ac:dyDescent="0.25">
      <c r="A61" s="8" t="s">
        <v>61</v>
      </c>
      <c r="B61" s="11">
        <f>AVERAGE('Кредитование ФЛ'!Z61:BV61)</f>
        <v>14.495728685021513</v>
      </c>
      <c r="C61" s="11">
        <f>$B$61</f>
        <v>14.495728685021513</v>
      </c>
      <c r="D61" s="11">
        <f t="shared" ref="D61:M61" si="177">$B$61</f>
        <v>14.495728685021513</v>
      </c>
      <c r="E61" s="11">
        <f t="shared" si="177"/>
        <v>14.495728685021513</v>
      </c>
      <c r="F61" s="11">
        <f t="shared" si="177"/>
        <v>14.495728685021513</v>
      </c>
      <c r="G61" s="11">
        <f t="shared" si="177"/>
        <v>14.495728685021513</v>
      </c>
      <c r="H61" s="11">
        <f t="shared" si="177"/>
        <v>14.495728685021513</v>
      </c>
      <c r="I61" s="11">
        <f t="shared" si="177"/>
        <v>14.495728685021513</v>
      </c>
      <c r="J61" s="11">
        <f t="shared" si="177"/>
        <v>14.495728685021513</v>
      </c>
      <c r="K61" s="11">
        <f t="shared" si="177"/>
        <v>14.495728685021513</v>
      </c>
      <c r="L61" s="11">
        <f t="shared" si="177"/>
        <v>14.495728685021513</v>
      </c>
      <c r="M61" s="11">
        <f t="shared" si="177"/>
        <v>14.495728685021513</v>
      </c>
      <c r="N61" s="21">
        <f>AVERAGE('Кредитование ФЛ'!AL61:CH61)</f>
        <v>14.352177309215598</v>
      </c>
      <c r="O61" s="11">
        <f t="shared" si="6"/>
        <v>14.352177309215598</v>
      </c>
      <c r="P61" s="11">
        <f t="shared" ref="P61:S61" si="178">O61</f>
        <v>14.352177309215598</v>
      </c>
      <c r="Q61" s="11">
        <f t="shared" si="178"/>
        <v>14.352177309215598</v>
      </c>
      <c r="R61" s="11">
        <f t="shared" si="178"/>
        <v>14.352177309215598</v>
      </c>
      <c r="S61" s="11">
        <f t="shared" si="178"/>
        <v>14.352177309215598</v>
      </c>
      <c r="T61" s="11">
        <f t="shared" ref="T61:BU61" si="179">S61</f>
        <v>14.352177309215598</v>
      </c>
      <c r="U61" s="11">
        <f t="shared" si="179"/>
        <v>14.352177309215598</v>
      </c>
      <c r="V61" s="11">
        <f t="shared" si="179"/>
        <v>14.352177309215598</v>
      </c>
      <c r="W61" s="11">
        <f t="shared" si="179"/>
        <v>14.352177309215598</v>
      </c>
      <c r="X61" s="11">
        <f t="shared" si="179"/>
        <v>14.352177309215598</v>
      </c>
      <c r="Y61" s="11">
        <f t="shared" si="179"/>
        <v>14.352177309215598</v>
      </c>
      <c r="Z61" s="11">
        <f t="shared" si="179"/>
        <v>14.352177309215598</v>
      </c>
      <c r="AA61" s="11">
        <f t="shared" si="179"/>
        <v>14.352177309215598</v>
      </c>
      <c r="AB61" s="11">
        <f t="shared" si="179"/>
        <v>14.352177309215598</v>
      </c>
      <c r="AC61" s="11">
        <f t="shared" si="179"/>
        <v>14.352177309215598</v>
      </c>
      <c r="AD61" s="11">
        <f t="shared" si="179"/>
        <v>14.352177309215598</v>
      </c>
      <c r="AE61" s="11">
        <f t="shared" si="179"/>
        <v>14.352177309215598</v>
      </c>
      <c r="AF61" s="11">
        <f t="shared" si="179"/>
        <v>14.352177309215598</v>
      </c>
      <c r="AG61" s="11">
        <f t="shared" si="179"/>
        <v>14.352177309215598</v>
      </c>
      <c r="AH61" s="11">
        <f t="shared" si="179"/>
        <v>14.352177309215598</v>
      </c>
      <c r="AI61" s="11">
        <f t="shared" si="179"/>
        <v>14.352177309215598</v>
      </c>
      <c r="AJ61" s="11">
        <f t="shared" si="179"/>
        <v>14.352177309215598</v>
      </c>
      <c r="AK61" s="11">
        <f t="shared" si="179"/>
        <v>14.352177309215598</v>
      </c>
      <c r="AL61" s="11">
        <f t="shared" si="179"/>
        <v>14.352177309215598</v>
      </c>
      <c r="AM61" s="11">
        <f t="shared" si="179"/>
        <v>14.352177309215598</v>
      </c>
      <c r="AN61" s="11">
        <f t="shared" si="179"/>
        <v>14.352177309215598</v>
      </c>
      <c r="AO61" s="11">
        <f t="shared" si="179"/>
        <v>14.352177309215598</v>
      </c>
      <c r="AP61" s="11">
        <f t="shared" si="179"/>
        <v>14.352177309215598</v>
      </c>
      <c r="AQ61" s="11">
        <f t="shared" si="179"/>
        <v>14.352177309215598</v>
      </c>
      <c r="AR61" s="11">
        <f t="shared" si="179"/>
        <v>14.352177309215598</v>
      </c>
      <c r="AS61" s="11">
        <f t="shared" si="179"/>
        <v>14.352177309215598</v>
      </c>
      <c r="AT61" s="11">
        <f t="shared" si="179"/>
        <v>14.352177309215598</v>
      </c>
      <c r="AU61" s="11">
        <f t="shared" si="179"/>
        <v>14.352177309215598</v>
      </c>
      <c r="AV61" s="11">
        <f t="shared" si="179"/>
        <v>14.352177309215598</v>
      </c>
      <c r="AW61" s="11">
        <f t="shared" si="179"/>
        <v>14.352177309215598</v>
      </c>
      <c r="AX61" s="11">
        <f t="shared" si="179"/>
        <v>14.352177309215598</v>
      </c>
      <c r="AY61" s="11">
        <f t="shared" si="179"/>
        <v>14.352177309215598</v>
      </c>
      <c r="AZ61" s="11">
        <f t="shared" si="179"/>
        <v>14.352177309215598</v>
      </c>
      <c r="BA61" s="11">
        <f t="shared" si="179"/>
        <v>14.352177309215598</v>
      </c>
      <c r="BB61" s="11">
        <f t="shared" si="179"/>
        <v>14.352177309215598</v>
      </c>
      <c r="BC61" s="11">
        <f t="shared" si="179"/>
        <v>14.352177309215598</v>
      </c>
      <c r="BD61" s="11">
        <f t="shared" si="179"/>
        <v>14.352177309215598</v>
      </c>
      <c r="BE61" s="11">
        <f t="shared" si="179"/>
        <v>14.352177309215598</v>
      </c>
      <c r="BF61" s="11">
        <f t="shared" si="179"/>
        <v>14.352177309215598</v>
      </c>
      <c r="BG61" s="11">
        <f t="shared" si="179"/>
        <v>14.352177309215598</v>
      </c>
      <c r="BH61" s="11">
        <f t="shared" si="179"/>
        <v>14.352177309215598</v>
      </c>
      <c r="BI61" s="11">
        <f t="shared" si="179"/>
        <v>14.352177309215598</v>
      </c>
      <c r="BJ61" s="11">
        <f t="shared" si="179"/>
        <v>14.352177309215598</v>
      </c>
      <c r="BK61" s="11">
        <f t="shared" si="179"/>
        <v>14.352177309215598</v>
      </c>
      <c r="BL61" s="11">
        <f t="shared" si="179"/>
        <v>14.352177309215598</v>
      </c>
      <c r="BM61" s="11">
        <f t="shared" si="179"/>
        <v>14.352177309215598</v>
      </c>
      <c r="BN61" s="11">
        <f t="shared" si="179"/>
        <v>14.352177309215598</v>
      </c>
      <c r="BO61" s="11">
        <f t="shared" si="179"/>
        <v>14.352177309215598</v>
      </c>
      <c r="BP61" s="11">
        <f t="shared" si="179"/>
        <v>14.352177309215598</v>
      </c>
      <c r="BQ61" s="11">
        <f t="shared" si="179"/>
        <v>14.352177309215598</v>
      </c>
      <c r="BR61" s="11">
        <f t="shared" si="179"/>
        <v>14.352177309215598</v>
      </c>
      <c r="BS61" s="11">
        <f t="shared" si="179"/>
        <v>14.352177309215598</v>
      </c>
      <c r="BT61" s="11">
        <f t="shared" si="179"/>
        <v>14.352177309215598</v>
      </c>
      <c r="BU61" s="11">
        <f t="shared" si="179"/>
        <v>14.352177309215598</v>
      </c>
    </row>
    <row r="62" spans="1:73" x14ac:dyDescent="0.25">
      <c r="A62" s="8" t="s">
        <v>62</v>
      </c>
      <c r="B62" s="11">
        <f>AVERAGE('Кредитование ФЛ'!Z62:BV62)</f>
        <v>13.024561355999747</v>
      </c>
      <c r="C62" s="11">
        <f>$B$62</f>
        <v>13.024561355999747</v>
      </c>
      <c r="D62" s="11">
        <f t="shared" ref="D62:M62" si="180">$B$62</f>
        <v>13.024561355999747</v>
      </c>
      <c r="E62" s="11">
        <f t="shared" si="180"/>
        <v>13.024561355999747</v>
      </c>
      <c r="F62" s="11">
        <f t="shared" si="180"/>
        <v>13.024561355999747</v>
      </c>
      <c r="G62" s="11">
        <f t="shared" si="180"/>
        <v>13.024561355999747</v>
      </c>
      <c r="H62" s="11">
        <f t="shared" si="180"/>
        <v>13.024561355999747</v>
      </c>
      <c r="I62" s="11">
        <f t="shared" si="180"/>
        <v>13.024561355999747</v>
      </c>
      <c r="J62" s="11">
        <f t="shared" si="180"/>
        <v>13.024561355999747</v>
      </c>
      <c r="K62" s="11">
        <f t="shared" si="180"/>
        <v>13.024561355999747</v>
      </c>
      <c r="L62" s="11">
        <f t="shared" si="180"/>
        <v>13.024561355999747</v>
      </c>
      <c r="M62" s="11">
        <f t="shared" si="180"/>
        <v>13.024561355999747</v>
      </c>
      <c r="N62" s="21">
        <f>AVERAGE('Кредитование ФЛ'!AL62:CH62)</f>
        <v>14.35147682266364</v>
      </c>
      <c r="O62" s="11">
        <f t="shared" si="6"/>
        <v>14.35147682266364</v>
      </c>
      <c r="P62" s="11">
        <f t="shared" ref="P62:S62" si="181">O62</f>
        <v>14.35147682266364</v>
      </c>
      <c r="Q62" s="11">
        <f t="shared" si="181"/>
        <v>14.35147682266364</v>
      </c>
      <c r="R62" s="11">
        <f t="shared" si="181"/>
        <v>14.35147682266364</v>
      </c>
      <c r="S62" s="11">
        <f t="shared" si="181"/>
        <v>14.35147682266364</v>
      </c>
      <c r="T62" s="11">
        <f t="shared" ref="T62:BU62" si="182">S62</f>
        <v>14.35147682266364</v>
      </c>
      <c r="U62" s="11">
        <f t="shared" si="182"/>
        <v>14.35147682266364</v>
      </c>
      <c r="V62" s="11">
        <f t="shared" si="182"/>
        <v>14.35147682266364</v>
      </c>
      <c r="W62" s="11">
        <f t="shared" si="182"/>
        <v>14.35147682266364</v>
      </c>
      <c r="X62" s="11">
        <f t="shared" si="182"/>
        <v>14.35147682266364</v>
      </c>
      <c r="Y62" s="11">
        <f t="shared" si="182"/>
        <v>14.35147682266364</v>
      </c>
      <c r="Z62" s="11">
        <f t="shared" si="182"/>
        <v>14.35147682266364</v>
      </c>
      <c r="AA62" s="11">
        <f t="shared" si="182"/>
        <v>14.35147682266364</v>
      </c>
      <c r="AB62" s="11">
        <f t="shared" si="182"/>
        <v>14.35147682266364</v>
      </c>
      <c r="AC62" s="11">
        <f t="shared" si="182"/>
        <v>14.35147682266364</v>
      </c>
      <c r="AD62" s="11">
        <f t="shared" si="182"/>
        <v>14.35147682266364</v>
      </c>
      <c r="AE62" s="11">
        <f t="shared" si="182"/>
        <v>14.35147682266364</v>
      </c>
      <c r="AF62" s="11">
        <f t="shared" si="182"/>
        <v>14.35147682266364</v>
      </c>
      <c r="AG62" s="11">
        <f t="shared" si="182"/>
        <v>14.35147682266364</v>
      </c>
      <c r="AH62" s="11">
        <f t="shared" si="182"/>
        <v>14.35147682266364</v>
      </c>
      <c r="AI62" s="11">
        <f t="shared" si="182"/>
        <v>14.35147682266364</v>
      </c>
      <c r="AJ62" s="11">
        <f t="shared" si="182"/>
        <v>14.35147682266364</v>
      </c>
      <c r="AK62" s="11">
        <f t="shared" si="182"/>
        <v>14.35147682266364</v>
      </c>
      <c r="AL62" s="11">
        <f t="shared" si="182"/>
        <v>14.35147682266364</v>
      </c>
      <c r="AM62" s="11">
        <f t="shared" si="182"/>
        <v>14.35147682266364</v>
      </c>
      <c r="AN62" s="11">
        <f t="shared" si="182"/>
        <v>14.35147682266364</v>
      </c>
      <c r="AO62" s="11">
        <f t="shared" si="182"/>
        <v>14.35147682266364</v>
      </c>
      <c r="AP62" s="11">
        <f t="shared" si="182"/>
        <v>14.35147682266364</v>
      </c>
      <c r="AQ62" s="11">
        <f t="shared" si="182"/>
        <v>14.35147682266364</v>
      </c>
      <c r="AR62" s="11">
        <f t="shared" si="182"/>
        <v>14.35147682266364</v>
      </c>
      <c r="AS62" s="11">
        <f t="shared" si="182"/>
        <v>14.35147682266364</v>
      </c>
      <c r="AT62" s="11">
        <f t="shared" si="182"/>
        <v>14.35147682266364</v>
      </c>
      <c r="AU62" s="11">
        <f t="shared" si="182"/>
        <v>14.35147682266364</v>
      </c>
      <c r="AV62" s="11">
        <f t="shared" si="182"/>
        <v>14.35147682266364</v>
      </c>
      <c r="AW62" s="11">
        <f t="shared" si="182"/>
        <v>14.35147682266364</v>
      </c>
      <c r="AX62" s="11">
        <f t="shared" si="182"/>
        <v>14.35147682266364</v>
      </c>
      <c r="AY62" s="11">
        <f t="shared" si="182"/>
        <v>14.35147682266364</v>
      </c>
      <c r="AZ62" s="11">
        <f t="shared" si="182"/>
        <v>14.35147682266364</v>
      </c>
      <c r="BA62" s="11">
        <f t="shared" si="182"/>
        <v>14.35147682266364</v>
      </c>
      <c r="BB62" s="11">
        <f t="shared" si="182"/>
        <v>14.35147682266364</v>
      </c>
      <c r="BC62" s="11">
        <f t="shared" si="182"/>
        <v>14.35147682266364</v>
      </c>
      <c r="BD62" s="11">
        <f t="shared" si="182"/>
        <v>14.35147682266364</v>
      </c>
      <c r="BE62" s="11">
        <f t="shared" si="182"/>
        <v>14.35147682266364</v>
      </c>
      <c r="BF62" s="11">
        <f t="shared" si="182"/>
        <v>14.35147682266364</v>
      </c>
      <c r="BG62" s="11">
        <f t="shared" si="182"/>
        <v>14.35147682266364</v>
      </c>
      <c r="BH62" s="11">
        <f t="shared" si="182"/>
        <v>14.35147682266364</v>
      </c>
      <c r="BI62" s="11">
        <f t="shared" si="182"/>
        <v>14.35147682266364</v>
      </c>
      <c r="BJ62" s="11">
        <f t="shared" si="182"/>
        <v>14.35147682266364</v>
      </c>
      <c r="BK62" s="11">
        <f t="shared" si="182"/>
        <v>14.35147682266364</v>
      </c>
      <c r="BL62" s="11">
        <f t="shared" si="182"/>
        <v>14.35147682266364</v>
      </c>
      <c r="BM62" s="11">
        <f t="shared" si="182"/>
        <v>14.35147682266364</v>
      </c>
      <c r="BN62" s="11">
        <f t="shared" si="182"/>
        <v>14.35147682266364</v>
      </c>
      <c r="BO62" s="11">
        <f t="shared" si="182"/>
        <v>14.35147682266364</v>
      </c>
      <c r="BP62" s="11">
        <f t="shared" si="182"/>
        <v>14.35147682266364</v>
      </c>
      <c r="BQ62" s="11">
        <f t="shared" si="182"/>
        <v>14.35147682266364</v>
      </c>
      <c r="BR62" s="11">
        <f t="shared" si="182"/>
        <v>14.35147682266364</v>
      </c>
      <c r="BS62" s="11">
        <f t="shared" si="182"/>
        <v>14.35147682266364</v>
      </c>
      <c r="BT62" s="11">
        <f t="shared" si="182"/>
        <v>14.35147682266364</v>
      </c>
      <c r="BU62" s="11">
        <f t="shared" si="182"/>
        <v>14.35147682266364</v>
      </c>
    </row>
    <row r="63" spans="1:73" x14ac:dyDescent="0.25">
      <c r="A63" s="8" t="s">
        <v>64</v>
      </c>
      <c r="B63" s="11">
        <f>AVERAGE('Кредитование ФЛ'!Z63:BV63)</f>
        <v>14.680270418457804</v>
      </c>
      <c r="C63" s="11">
        <f>$B$63</f>
        <v>14.680270418457804</v>
      </c>
      <c r="D63" s="11">
        <f t="shared" ref="D63:M63" si="183">$B$63</f>
        <v>14.680270418457804</v>
      </c>
      <c r="E63" s="11">
        <f t="shared" si="183"/>
        <v>14.680270418457804</v>
      </c>
      <c r="F63" s="11">
        <f t="shared" si="183"/>
        <v>14.680270418457804</v>
      </c>
      <c r="G63" s="11">
        <f t="shared" si="183"/>
        <v>14.680270418457804</v>
      </c>
      <c r="H63" s="11">
        <f t="shared" si="183"/>
        <v>14.680270418457804</v>
      </c>
      <c r="I63" s="11">
        <f t="shared" si="183"/>
        <v>14.680270418457804</v>
      </c>
      <c r="J63" s="11">
        <f t="shared" si="183"/>
        <v>14.680270418457804</v>
      </c>
      <c r="K63" s="11">
        <f t="shared" si="183"/>
        <v>14.680270418457804</v>
      </c>
      <c r="L63" s="11">
        <f t="shared" si="183"/>
        <v>14.680270418457804</v>
      </c>
      <c r="M63" s="11">
        <f t="shared" si="183"/>
        <v>14.680270418457804</v>
      </c>
      <c r="N63" s="21">
        <f>AVERAGE('Кредитование ФЛ'!AL63:CH63)</f>
        <v>15.941513237261789</v>
      </c>
      <c r="O63" s="11">
        <f t="shared" si="6"/>
        <v>15.941513237261789</v>
      </c>
      <c r="P63" s="11">
        <f t="shared" ref="P63:S63" si="184">O63</f>
        <v>15.941513237261789</v>
      </c>
      <c r="Q63" s="11">
        <f t="shared" si="184"/>
        <v>15.941513237261789</v>
      </c>
      <c r="R63" s="11">
        <f t="shared" si="184"/>
        <v>15.941513237261789</v>
      </c>
      <c r="S63" s="11">
        <f t="shared" si="184"/>
        <v>15.941513237261789</v>
      </c>
      <c r="T63" s="11">
        <f t="shared" ref="T63:BU63" si="185">S63</f>
        <v>15.941513237261789</v>
      </c>
      <c r="U63" s="11">
        <f t="shared" si="185"/>
        <v>15.941513237261789</v>
      </c>
      <c r="V63" s="11">
        <f t="shared" si="185"/>
        <v>15.941513237261789</v>
      </c>
      <c r="W63" s="11">
        <f t="shared" si="185"/>
        <v>15.941513237261789</v>
      </c>
      <c r="X63" s="11">
        <f t="shared" si="185"/>
        <v>15.941513237261789</v>
      </c>
      <c r="Y63" s="11">
        <f t="shared" si="185"/>
        <v>15.941513237261789</v>
      </c>
      <c r="Z63" s="11">
        <f t="shared" si="185"/>
        <v>15.941513237261789</v>
      </c>
      <c r="AA63" s="11">
        <f t="shared" si="185"/>
        <v>15.941513237261789</v>
      </c>
      <c r="AB63" s="11">
        <f t="shared" si="185"/>
        <v>15.941513237261789</v>
      </c>
      <c r="AC63" s="11">
        <f t="shared" si="185"/>
        <v>15.941513237261789</v>
      </c>
      <c r="AD63" s="11">
        <f t="shared" si="185"/>
        <v>15.941513237261789</v>
      </c>
      <c r="AE63" s="11">
        <f t="shared" si="185"/>
        <v>15.941513237261789</v>
      </c>
      <c r="AF63" s="11">
        <f t="shared" si="185"/>
        <v>15.941513237261789</v>
      </c>
      <c r="AG63" s="11">
        <f t="shared" si="185"/>
        <v>15.941513237261789</v>
      </c>
      <c r="AH63" s="11">
        <f t="shared" si="185"/>
        <v>15.941513237261789</v>
      </c>
      <c r="AI63" s="11">
        <f t="shared" si="185"/>
        <v>15.941513237261789</v>
      </c>
      <c r="AJ63" s="11">
        <f t="shared" si="185"/>
        <v>15.941513237261789</v>
      </c>
      <c r="AK63" s="11">
        <f t="shared" si="185"/>
        <v>15.941513237261789</v>
      </c>
      <c r="AL63" s="11">
        <f t="shared" si="185"/>
        <v>15.941513237261789</v>
      </c>
      <c r="AM63" s="11">
        <f t="shared" si="185"/>
        <v>15.941513237261789</v>
      </c>
      <c r="AN63" s="11">
        <f t="shared" si="185"/>
        <v>15.941513237261789</v>
      </c>
      <c r="AO63" s="11">
        <f t="shared" si="185"/>
        <v>15.941513237261789</v>
      </c>
      <c r="AP63" s="11">
        <f t="shared" si="185"/>
        <v>15.941513237261789</v>
      </c>
      <c r="AQ63" s="11">
        <f t="shared" si="185"/>
        <v>15.941513237261789</v>
      </c>
      <c r="AR63" s="11">
        <f t="shared" si="185"/>
        <v>15.941513237261789</v>
      </c>
      <c r="AS63" s="11">
        <f t="shared" si="185"/>
        <v>15.941513237261789</v>
      </c>
      <c r="AT63" s="11">
        <f t="shared" si="185"/>
        <v>15.941513237261789</v>
      </c>
      <c r="AU63" s="11">
        <f t="shared" si="185"/>
        <v>15.941513237261789</v>
      </c>
      <c r="AV63" s="11">
        <f t="shared" si="185"/>
        <v>15.941513237261789</v>
      </c>
      <c r="AW63" s="11">
        <f t="shared" si="185"/>
        <v>15.941513237261789</v>
      </c>
      <c r="AX63" s="11">
        <f t="shared" si="185"/>
        <v>15.941513237261789</v>
      </c>
      <c r="AY63" s="11">
        <f t="shared" si="185"/>
        <v>15.941513237261789</v>
      </c>
      <c r="AZ63" s="11">
        <f t="shared" si="185"/>
        <v>15.941513237261789</v>
      </c>
      <c r="BA63" s="11">
        <f t="shared" si="185"/>
        <v>15.941513237261789</v>
      </c>
      <c r="BB63" s="11">
        <f t="shared" si="185"/>
        <v>15.941513237261789</v>
      </c>
      <c r="BC63" s="11">
        <f t="shared" si="185"/>
        <v>15.941513237261789</v>
      </c>
      <c r="BD63" s="11">
        <f t="shared" si="185"/>
        <v>15.941513237261789</v>
      </c>
      <c r="BE63" s="11">
        <f t="shared" si="185"/>
        <v>15.941513237261789</v>
      </c>
      <c r="BF63" s="11">
        <f t="shared" si="185"/>
        <v>15.941513237261789</v>
      </c>
      <c r="BG63" s="11">
        <f t="shared" si="185"/>
        <v>15.941513237261789</v>
      </c>
      <c r="BH63" s="11">
        <f t="shared" si="185"/>
        <v>15.941513237261789</v>
      </c>
      <c r="BI63" s="11">
        <f t="shared" si="185"/>
        <v>15.941513237261789</v>
      </c>
      <c r="BJ63" s="11">
        <f t="shared" si="185"/>
        <v>15.941513237261789</v>
      </c>
      <c r="BK63" s="11">
        <f t="shared" si="185"/>
        <v>15.941513237261789</v>
      </c>
      <c r="BL63" s="11">
        <f t="shared" si="185"/>
        <v>15.941513237261789</v>
      </c>
      <c r="BM63" s="11">
        <f t="shared" si="185"/>
        <v>15.941513237261789</v>
      </c>
      <c r="BN63" s="11">
        <f t="shared" si="185"/>
        <v>15.941513237261789</v>
      </c>
      <c r="BO63" s="11">
        <f t="shared" si="185"/>
        <v>15.941513237261789</v>
      </c>
      <c r="BP63" s="11">
        <f t="shared" si="185"/>
        <v>15.941513237261789</v>
      </c>
      <c r="BQ63" s="11">
        <f t="shared" si="185"/>
        <v>15.941513237261789</v>
      </c>
      <c r="BR63" s="11">
        <f t="shared" si="185"/>
        <v>15.941513237261789</v>
      </c>
      <c r="BS63" s="11">
        <f t="shared" si="185"/>
        <v>15.941513237261789</v>
      </c>
      <c r="BT63" s="11">
        <f t="shared" si="185"/>
        <v>15.941513237261789</v>
      </c>
      <c r="BU63" s="11">
        <f t="shared" si="185"/>
        <v>15.941513237261789</v>
      </c>
    </row>
    <row r="64" spans="1:73" x14ac:dyDescent="0.25">
      <c r="A64" s="8" t="s">
        <v>65</v>
      </c>
      <c r="B64" s="11">
        <f>AVERAGE('Кредитование ФЛ'!Z64:BV64)</f>
        <v>15.374673237087475</v>
      </c>
      <c r="C64" s="11">
        <f>$B$64</f>
        <v>15.374673237087475</v>
      </c>
      <c r="D64" s="11">
        <f t="shared" ref="D64:M64" si="186">$B$64</f>
        <v>15.374673237087475</v>
      </c>
      <c r="E64" s="11">
        <f t="shared" si="186"/>
        <v>15.374673237087475</v>
      </c>
      <c r="F64" s="11">
        <f t="shared" si="186"/>
        <v>15.374673237087475</v>
      </c>
      <c r="G64" s="11">
        <f t="shared" si="186"/>
        <v>15.374673237087475</v>
      </c>
      <c r="H64" s="11">
        <f t="shared" si="186"/>
        <v>15.374673237087475</v>
      </c>
      <c r="I64" s="11">
        <f t="shared" si="186"/>
        <v>15.374673237087475</v>
      </c>
      <c r="J64" s="11">
        <f t="shared" si="186"/>
        <v>15.374673237087475</v>
      </c>
      <c r="K64" s="11">
        <f t="shared" si="186"/>
        <v>15.374673237087475</v>
      </c>
      <c r="L64" s="11">
        <f t="shared" si="186"/>
        <v>15.374673237087475</v>
      </c>
      <c r="M64" s="11">
        <f t="shared" si="186"/>
        <v>15.374673237087475</v>
      </c>
      <c r="N64" s="21">
        <f>AVERAGE('Кредитование ФЛ'!AL64:CH64)</f>
        <v>16.649134329690632</v>
      </c>
      <c r="O64" s="11">
        <f t="shared" si="6"/>
        <v>16.649134329690632</v>
      </c>
      <c r="P64" s="11">
        <f t="shared" ref="P64:S64" si="187">O64</f>
        <v>16.649134329690632</v>
      </c>
      <c r="Q64" s="11">
        <f t="shared" si="187"/>
        <v>16.649134329690632</v>
      </c>
      <c r="R64" s="11">
        <f t="shared" si="187"/>
        <v>16.649134329690632</v>
      </c>
      <c r="S64" s="11">
        <f t="shared" si="187"/>
        <v>16.649134329690632</v>
      </c>
      <c r="T64" s="11">
        <f t="shared" ref="T64:BU64" si="188">S64</f>
        <v>16.649134329690632</v>
      </c>
      <c r="U64" s="11">
        <f t="shared" si="188"/>
        <v>16.649134329690632</v>
      </c>
      <c r="V64" s="11">
        <f t="shared" si="188"/>
        <v>16.649134329690632</v>
      </c>
      <c r="W64" s="11">
        <f t="shared" si="188"/>
        <v>16.649134329690632</v>
      </c>
      <c r="X64" s="11">
        <f t="shared" si="188"/>
        <v>16.649134329690632</v>
      </c>
      <c r="Y64" s="11">
        <f t="shared" si="188"/>
        <v>16.649134329690632</v>
      </c>
      <c r="Z64" s="11">
        <f t="shared" si="188"/>
        <v>16.649134329690632</v>
      </c>
      <c r="AA64" s="11">
        <f t="shared" si="188"/>
        <v>16.649134329690632</v>
      </c>
      <c r="AB64" s="11">
        <f t="shared" si="188"/>
        <v>16.649134329690632</v>
      </c>
      <c r="AC64" s="11">
        <f t="shared" si="188"/>
        <v>16.649134329690632</v>
      </c>
      <c r="AD64" s="11">
        <f t="shared" si="188"/>
        <v>16.649134329690632</v>
      </c>
      <c r="AE64" s="11">
        <f t="shared" si="188"/>
        <v>16.649134329690632</v>
      </c>
      <c r="AF64" s="11">
        <f t="shared" si="188"/>
        <v>16.649134329690632</v>
      </c>
      <c r="AG64" s="11">
        <f t="shared" si="188"/>
        <v>16.649134329690632</v>
      </c>
      <c r="AH64" s="11">
        <f t="shared" si="188"/>
        <v>16.649134329690632</v>
      </c>
      <c r="AI64" s="11">
        <f t="shared" si="188"/>
        <v>16.649134329690632</v>
      </c>
      <c r="AJ64" s="11">
        <f t="shared" si="188"/>
        <v>16.649134329690632</v>
      </c>
      <c r="AK64" s="11">
        <f t="shared" si="188"/>
        <v>16.649134329690632</v>
      </c>
      <c r="AL64" s="11">
        <f t="shared" si="188"/>
        <v>16.649134329690632</v>
      </c>
      <c r="AM64" s="11">
        <f t="shared" si="188"/>
        <v>16.649134329690632</v>
      </c>
      <c r="AN64" s="11">
        <f t="shared" si="188"/>
        <v>16.649134329690632</v>
      </c>
      <c r="AO64" s="11">
        <f t="shared" si="188"/>
        <v>16.649134329690632</v>
      </c>
      <c r="AP64" s="11">
        <f t="shared" si="188"/>
        <v>16.649134329690632</v>
      </c>
      <c r="AQ64" s="11">
        <f t="shared" si="188"/>
        <v>16.649134329690632</v>
      </c>
      <c r="AR64" s="11">
        <f t="shared" si="188"/>
        <v>16.649134329690632</v>
      </c>
      <c r="AS64" s="11">
        <f t="shared" si="188"/>
        <v>16.649134329690632</v>
      </c>
      <c r="AT64" s="11">
        <f t="shared" si="188"/>
        <v>16.649134329690632</v>
      </c>
      <c r="AU64" s="11">
        <f t="shared" si="188"/>
        <v>16.649134329690632</v>
      </c>
      <c r="AV64" s="11">
        <f t="shared" si="188"/>
        <v>16.649134329690632</v>
      </c>
      <c r="AW64" s="11">
        <f t="shared" si="188"/>
        <v>16.649134329690632</v>
      </c>
      <c r="AX64" s="11">
        <f t="shared" si="188"/>
        <v>16.649134329690632</v>
      </c>
      <c r="AY64" s="11">
        <f t="shared" si="188"/>
        <v>16.649134329690632</v>
      </c>
      <c r="AZ64" s="11">
        <f t="shared" si="188"/>
        <v>16.649134329690632</v>
      </c>
      <c r="BA64" s="11">
        <f t="shared" si="188"/>
        <v>16.649134329690632</v>
      </c>
      <c r="BB64" s="11">
        <f t="shared" si="188"/>
        <v>16.649134329690632</v>
      </c>
      <c r="BC64" s="11">
        <f t="shared" si="188"/>
        <v>16.649134329690632</v>
      </c>
      <c r="BD64" s="11">
        <f t="shared" si="188"/>
        <v>16.649134329690632</v>
      </c>
      <c r="BE64" s="11">
        <f t="shared" si="188"/>
        <v>16.649134329690632</v>
      </c>
      <c r="BF64" s="11">
        <f t="shared" si="188"/>
        <v>16.649134329690632</v>
      </c>
      <c r="BG64" s="11">
        <f t="shared" si="188"/>
        <v>16.649134329690632</v>
      </c>
      <c r="BH64" s="11">
        <f t="shared" si="188"/>
        <v>16.649134329690632</v>
      </c>
      <c r="BI64" s="11">
        <f t="shared" si="188"/>
        <v>16.649134329690632</v>
      </c>
      <c r="BJ64" s="11">
        <f t="shared" si="188"/>
        <v>16.649134329690632</v>
      </c>
      <c r="BK64" s="11">
        <f t="shared" si="188"/>
        <v>16.649134329690632</v>
      </c>
      <c r="BL64" s="11">
        <f t="shared" si="188"/>
        <v>16.649134329690632</v>
      </c>
      <c r="BM64" s="11">
        <f t="shared" si="188"/>
        <v>16.649134329690632</v>
      </c>
      <c r="BN64" s="11">
        <f t="shared" si="188"/>
        <v>16.649134329690632</v>
      </c>
      <c r="BO64" s="11">
        <f t="shared" si="188"/>
        <v>16.649134329690632</v>
      </c>
      <c r="BP64" s="11">
        <f t="shared" si="188"/>
        <v>16.649134329690632</v>
      </c>
      <c r="BQ64" s="11">
        <f t="shared" si="188"/>
        <v>16.649134329690632</v>
      </c>
      <c r="BR64" s="11">
        <f t="shared" si="188"/>
        <v>16.649134329690632</v>
      </c>
      <c r="BS64" s="11">
        <f t="shared" si="188"/>
        <v>16.649134329690632</v>
      </c>
      <c r="BT64" s="11">
        <f t="shared" si="188"/>
        <v>16.649134329690632</v>
      </c>
      <c r="BU64" s="11">
        <f t="shared" si="188"/>
        <v>16.649134329690632</v>
      </c>
    </row>
    <row r="65" spans="1:73" x14ac:dyDescent="0.25">
      <c r="A65" s="8" t="s">
        <v>66</v>
      </c>
      <c r="B65" s="11">
        <f>AVERAGE('Кредитование ФЛ'!Z65:BV65)</f>
        <v>14.353142585121873</v>
      </c>
      <c r="C65" s="11">
        <f>$B$65</f>
        <v>14.353142585121873</v>
      </c>
      <c r="D65" s="11">
        <f t="shared" ref="D65:M65" si="189">$B$65</f>
        <v>14.353142585121873</v>
      </c>
      <c r="E65" s="11">
        <f t="shared" si="189"/>
        <v>14.353142585121873</v>
      </c>
      <c r="F65" s="11">
        <f t="shared" si="189"/>
        <v>14.353142585121873</v>
      </c>
      <c r="G65" s="11">
        <f t="shared" si="189"/>
        <v>14.353142585121873</v>
      </c>
      <c r="H65" s="11">
        <f t="shared" si="189"/>
        <v>14.353142585121873</v>
      </c>
      <c r="I65" s="11">
        <f t="shared" si="189"/>
        <v>14.353142585121873</v>
      </c>
      <c r="J65" s="11">
        <f t="shared" si="189"/>
        <v>14.353142585121873</v>
      </c>
      <c r="K65" s="11">
        <f t="shared" si="189"/>
        <v>14.353142585121873</v>
      </c>
      <c r="L65" s="11">
        <f t="shared" si="189"/>
        <v>14.353142585121873</v>
      </c>
      <c r="M65" s="11">
        <f t="shared" si="189"/>
        <v>14.353142585121873</v>
      </c>
      <c r="N65" s="21">
        <f>AVERAGE('Кредитование ФЛ'!AL65:CH65)</f>
        <v>14.029483893900146</v>
      </c>
      <c r="O65" s="11">
        <f t="shared" si="6"/>
        <v>14.029483893900146</v>
      </c>
      <c r="P65" s="11">
        <f t="shared" ref="P65:S65" si="190">O65</f>
        <v>14.029483893900146</v>
      </c>
      <c r="Q65" s="11">
        <f t="shared" si="190"/>
        <v>14.029483893900146</v>
      </c>
      <c r="R65" s="11">
        <f t="shared" si="190"/>
        <v>14.029483893900146</v>
      </c>
      <c r="S65" s="11">
        <f t="shared" si="190"/>
        <v>14.029483893900146</v>
      </c>
      <c r="T65" s="11">
        <f t="shared" ref="T65:BU65" si="191">S65</f>
        <v>14.029483893900146</v>
      </c>
      <c r="U65" s="11">
        <f t="shared" si="191"/>
        <v>14.029483893900146</v>
      </c>
      <c r="V65" s="11">
        <f t="shared" si="191"/>
        <v>14.029483893900146</v>
      </c>
      <c r="W65" s="11">
        <f t="shared" si="191"/>
        <v>14.029483893900146</v>
      </c>
      <c r="X65" s="11">
        <f t="shared" si="191"/>
        <v>14.029483893900146</v>
      </c>
      <c r="Y65" s="11">
        <f t="shared" si="191"/>
        <v>14.029483893900146</v>
      </c>
      <c r="Z65" s="11">
        <f t="shared" si="191"/>
        <v>14.029483893900146</v>
      </c>
      <c r="AA65" s="11">
        <f t="shared" si="191"/>
        <v>14.029483893900146</v>
      </c>
      <c r="AB65" s="11">
        <f t="shared" si="191"/>
        <v>14.029483893900146</v>
      </c>
      <c r="AC65" s="11">
        <f t="shared" si="191"/>
        <v>14.029483893900146</v>
      </c>
      <c r="AD65" s="11">
        <f t="shared" si="191"/>
        <v>14.029483893900146</v>
      </c>
      <c r="AE65" s="11">
        <f t="shared" si="191"/>
        <v>14.029483893900146</v>
      </c>
      <c r="AF65" s="11">
        <f t="shared" si="191"/>
        <v>14.029483893900146</v>
      </c>
      <c r="AG65" s="11">
        <f t="shared" si="191"/>
        <v>14.029483893900146</v>
      </c>
      <c r="AH65" s="11">
        <f t="shared" si="191"/>
        <v>14.029483893900146</v>
      </c>
      <c r="AI65" s="11">
        <f t="shared" si="191"/>
        <v>14.029483893900146</v>
      </c>
      <c r="AJ65" s="11">
        <f t="shared" si="191"/>
        <v>14.029483893900146</v>
      </c>
      <c r="AK65" s="11">
        <f t="shared" si="191"/>
        <v>14.029483893900146</v>
      </c>
      <c r="AL65" s="11">
        <f t="shared" si="191"/>
        <v>14.029483893900146</v>
      </c>
      <c r="AM65" s="11">
        <f t="shared" si="191"/>
        <v>14.029483893900146</v>
      </c>
      <c r="AN65" s="11">
        <f t="shared" si="191"/>
        <v>14.029483893900146</v>
      </c>
      <c r="AO65" s="11">
        <f t="shared" si="191"/>
        <v>14.029483893900146</v>
      </c>
      <c r="AP65" s="11">
        <f t="shared" si="191"/>
        <v>14.029483893900146</v>
      </c>
      <c r="AQ65" s="11">
        <f t="shared" si="191"/>
        <v>14.029483893900146</v>
      </c>
      <c r="AR65" s="11">
        <f t="shared" si="191"/>
        <v>14.029483893900146</v>
      </c>
      <c r="AS65" s="11">
        <f t="shared" si="191"/>
        <v>14.029483893900146</v>
      </c>
      <c r="AT65" s="11">
        <f t="shared" si="191"/>
        <v>14.029483893900146</v>
      </c>
      <c r="AU65" s="11">
        <f t="shared" si="191"/>
        <v>14.029483893900146</v>
      </c>
      <c r="AV65" s="11">
        <f t="shared" si="191"/>
        <v>14.029483893900146</v>
      </c>
      <c r="AW65" s="11">
        <f t="shared" si="191"/>
        <v>14.029483893900146</v>
      </c>
      <c r="AX65" s="11">
        <f t="shared" si="191"/>
        <v>14.029483893900146</v>
      </c>
      <c r="AY65" s="11">
        <f t="shared" si="191"/>
        <v>14.029483893900146</v>
      </c>
      <c r="AZ65" s="11">
        <f t="shared" si="191"/>
        <v>14.029483893900146</v>
      </c>
      <c r="BA65" s="11">
        <f t="shared" si="191"/>
        <v>14.029483893900146</v>
      </c>
      <c r="BB65" s="11">
        <f t="shared" si="191"/>
        <v>14.029483893900146</v>
      </c>
      <c r="BC65" s="11">
        <f t="shared" si="191"/>
        <v>14.029483893900146</v>
      </c>
      <c r="BD65" s="11">
        <f t="shared" si="191"/>
        <v>14.029483893900146</v>
      </c>
      <c r="BE65" s="11">
        <f t="shared" si="191"/>
        <v>14.029483893900146</v>
      </c>
      <c r="BF65" s="11">
        <f t="shared" si="191"/>
        <v>14.029483893900146</v>
      </c>
      <c r="BG65" s="11">
        <f t="shared" si="191"/>
        <v>14.029483893900146</v>
      </c>
      <c r="BH65" s="11">
        <f t="shared" si="191"/>
        <v>14.029483893900146</v>
      </c>
      <c r="BI65" s="11">
        <f t="shared" si="191"/>
        <v>14.029483893900146</v>
      </c>
      <c r="BJ65" s="11">
        <f t="shared" si="191"/>
        <v>14.029483893900146</v>
      </c>
      <c r="BK65" s="11">
        <f t="shared" si="191"/>
        <v>14.029483893900146</v>
      </c>
      <c r="BL65" s="11">
        <f t="shared" si="191"/>
        <v>14.029483893900146</v>
      </c>
      <c r="BM65" s="11">
        <f t="shared" si="191"/>
        <v>14.029483893900146</v>
      </c>
      <c r="BN65" s="11">
        <f t="shared" si="191"/>
        <v>14.029483893900146</v>
      </c>
      <c r="BO65" s="11">
        <f t="shared" si="191"/>
        <v>14.029483893900146</v>
      </c>
      <c r="BP65" s="11">
        <f t="shared" si="191"/>
        <v>14.029483893900146</v>
      </c>
      <c r="BQ65" s="11">
        <f t="shared" si="191"/>
        <v>14.029483893900146</v>
      </c>
      <c r="BR65" s="11">
        <f t="shared" si="191"/>
        <v>14.029483893900146</v>
      </c>
      <c r="BS65" s="11">
        <f t="shared" si="191"/>
        <v>14.029483893900146</v>
      </c>
      <c r="BT65" s="11">
        <f t="shared" si="191"/>
        <v>14.029483893900146</v>
      </c>
      <c r="BU65" s="11">
        <f t="shared" si="191"/>
        <v>14.029483893900146</v>
      </c>
    </row>
    <row r="66" spans="1:73" ht="63" x14ac:dyDescent="0.25">
      <c r="A66" s="12" t="s">
        <v>93</v>
      </c>
      <c r="B66" s="11">
        <f>AVERAGE('Кредитование ФЛ'!Z66:BV66)</f>
        <v>12.874588953424237</v>
      </c>
      <c r="C66" s="11">
        <f>$B$66</f>
        <v>12.874588953424237</v>
      </c>
      <c r="D66" s="11">
        <f t="shared" ref="D66:M66" si="192">$B$66</f>
        <v>12.874588953424237</v>
      </c>
      <c r="E66" s="11">
        <f t="shared" si="192"/>
        <v>12.874588953424237</v>
      </c>
      <c r="F66" s="11">
        <f t="shared" si="192"/>
        <v>12.874588953424237</v>
      </c>
      <c r="G66" s="11">
        <f t="shared" si="192"/>
        <v>12.874588953424237</v>
      </c>
      <c r="H66" s="11">
        <f t="shared" si="192"/>
        <v>12.874588953424237</v>
      </c>
      <c r="I66" s="11">
        <f t="shared" si="192"/>
        <v>12.874588953424237</v>
      </c>
      <c r="J66" s="11">
        <f t="shared" si="192"/>
        <v>12.874588953424237</v>
      </c>
      <c r="K66" s="11">
        <f t="shared" si="192"/>
        <v>12.874588953424237</v>
      </c>
      <c r="L66" s="11">
        <f t="shared" si="192"/>
        <v>12.874588953424237</v>
      </c>
      <c r="M66" s="11">
        <f t="shared" si="192"/>
        <v>12.874588953424237</v>
      </c>
      <c r="N66" s="21">
        <f>AVERAGE('Кредитование ФЛ'!AL66:CH66)</f>
        <v>11.761838268737749</v>
      </c>
      <c r="O66" s="11">
        <f t="shared" si="6"/>
        <v>11.761838268737749</v>
      </c>
      <c r="P66" s="11">
        <f t="shared" ref="P66:S66" si="193">O66</f>
        <v>11.761838268737749</v>
      </c>
      <c r="Q66" s="11">
        <f t="shared" si="193"/>
        <v>11.761838268737749</v>
      </c>
      <c r="R66" s="11">
        <f t="shared" si="193"/>
        <v>11.761838268737749</v>
      </c>
      <c r="S66" s="11">
        <f t="shared" si="193"/>
        <v>11.761838268737749</v>
      </c>
      <c r="T66" s="11">
        <f t="shared" ref="T66:BU66" si="194">S66</f>
        <v>11.761838268737749</v>
      </c>
      <c r="U66" s="11">
        <f t="shared" si="194"/>
        <v>11.761838268737749</v>
      </c>
      <c r="V66" s="11">
        <f t="shared" si="194"/>
        <v>11.761838268737749</v>
      </c>
      <c r="W66" s="11">
        <f t="shared" si="194"/>
        <v>11.761838268737749</v>
      </c>
      <c r="X66" s="11">
        <f t="shared" si="194"/>
        <v>11.761838268737749</v>
      </c>
      <c r="Y66" s="11">
        <f t="shared" si="194"/>
        <v>11.761838268737749</v>
      </c>
      <c r="Z66" s="11">
        <f t="shared" si="194"/>
        <v>11.761838268737749</v>
      </c>
      <c r="AA66" s="11">
        <f t="shared" si="194"/>
        <v>11.761838268737749</v>
      </c>
      <c r="AB66" s="11">
        <f t="shared" si="194"/>
        <v>11.761838268737749</v>
      </c>
      <c r="AC66" s="11">
        <f t="shared" si="194"/>
        <v>11.761838268737749</v>
      </c>
      <c r="AD66" s="11">
        <f t="shared" si="194"/>
        <v>11.761838268737749</v>
      </c>
      <c r="AE66" s="11">
        <f t="shared" si="194"/>
        <v>11.761838268737749</v>
      </c>
      <c r="AF66" s="11">
        <f t="shared" si="194"/>
        <v>11.761838268737749</v>
      </c>
      <c r="AG66" s="11">
        <f t="shared" si="194"/>
        <v>11.761838268737749</v>
      </c>
      <c r="AH66" s="11">
        <f t="shared" si="194"/>
        <v>11.761838268737749</v>
      </c>
      <c r="AI66" s="11">
        <f t="shared" si="194"/>
        <v>11.761838268737749</v>
      </c>
      <c r="AJ66" s="11">
        <f t="shared" si="194"/>
        <v>11.761838268737749</v>
      </c>
      <c r="AK66" s="11">
        <f t="shared" si="194"/>
        <v>11.761838268737749</v>
      </c>
      <c r="AL66" s="11">
        <f t="shared" si="194"/>
        <v>11.761838268737749</v>
      </c>
      <c r="AM66" s="11">
        <f t="shared" si="194"/>
        <v>11.761838268737749</v>
      </c>
      <c r="AN66" s="11">
        <f t="shared" si="194"/>
        <v>11.761838268737749</v>
      </c>
      <c r="AO66" s="11">
        <f t="shared" si="194"/>
        <v>11.761838268737749</v>
      </c>
      <c r="AP66" s="11">
        <f t="shared" si="194"/>
        <v>11.761838268737749</v>
      </c>
      <c r="AQ66" s="11">
        <f t="shared" si="194"/>
        <v>11.761838268737749</v>
      </c>
      <c r="AR66" s="11">
        <f t="shared" si="194"/>
        <v>11.761838268737749</v>
      </c>
      <c r="AS66" s="11">
        <f t="shared" si="194"/>
        <v>11.761838268737749</v>
      </c>
      <c r="AT66" s="11">
        <f t="shared" si="194"/>
        <v>11.761838268737749</v>
      </c>
      <c r="AU66" s="11">
        <f t="shared" si="194"/>
        <v>11.761838268737749</v>
      </c>
      <c r="AV66" s="11">
        <f t="shared" si="194"/>
        <v>11.761838268737749</v>
      </c>
      <c r="AW66" s="11">
        <f t="shared" si="194"/>
        <v>11.761838268737749</v>
      </c>
      <c r="AX66" s="11">
        <f t="shared" si="194"/>
        <v>11.761838268737749</v>
      </c>
      <c r="AY66" s="11">
        <f t="shared" si="194"/>
        <v>11.761838268737749</v>
      </c>
      <c r="AZ66" s="11">
        <f t="shared" si="194"/>
        <v>11.761838268737749</v>
      </c>
      <c r="BA66" s="11">
        <f t="shared" si="194"/>
        <v>11.761838268737749</v>
      </c>
      <c r="BB66" s="11">
        <f t="shared" si="194"/>
        <v>11.761838268737749</v>
      </c>
      <c r="BC66" s="11">
        <f t="shared" si="194"/>
        <v>11.761838268737749</v>
      </c>
      <c r="BD66" s="11">
        <f t="shared" si="194"/>
        <v>11.761838268737749</v>
      </c>
      <c r="BE66" s="11">
        <f t="shared" si="194"/>
        <v>11.761838268737749</v>
      </c>
      <c r="BF66" s="11">
        <f t="shared" si="194"/>
        <v>11.761838268737749</v>
      </c>
      <c r="BG66" s="11">
        <f t="shared" si="194"/>
        <v>11.761838268737749</v>
      </c>
      <c r="BH66" s="11">
        <f t="shared" si="194"/>
        <v>11.761838268737749</v>
      </c>
      <c r="BI66" s="11">
        <f t="shared" si="194"/>
        <v>11.761838268737749</v>
      </c>
      <c r="BJ66" s="11">
        <f t="shared" si="194"/>
        <v>11.761838268737749</v>
      </c>
      <c r="BK66" s="11">
        <f t="shared" si="194"/>
        <v>11.761838268737749</v>
      </c>
      <c r="BL66" s="11">
        <f t="shared" si="194"/>
        <v>11.761838268737749</v>
      </c>
      <c r="BM66" s="11">
        <f t="shared" si="194"/>
        <v>11.761838268737749</v>
      </c>
      <c r="BN66" s="11">
        <f t="shared" si="194"/>
        <v>11.761838268737749</v>
      </c>
      <c r="BO66" s="11">
        <f t="shared" si="194"/>
        <v>11.761838268737749</v>
      </c>
      <c r="BP66" s="11">
        <f t="shared" si="194"/>
        <v>11.761838268737749</v>
      </c>
      <c r="BQ66" s="11">
        <f t="shared" si="194"/>
        <v>11.761838268737749</v>
      </c>
      <c r="BR66" s="11">
        <f t="shared" si="194"/>
        <v>11.761838268737749</v>
      </c>
      <c r="BS66" s="11">
        <f t="shared" si="194"/>
        <v>11.761838268737749</v>
      </c>
      <c r="BT66" s="11">
        <f t="shared" si="194"/>
        <v>11.761838268737749</v>
      </c>
      <c r="BU66" s="11">
        <f t="shared" si="194"/>
        <v>11.761838268737749</v>
      </c>
    </row>
    <row r="67" spans="1:73" ht="31.5" x14ac:dyDescent="0.25">
      <c r="A67" s="12" t="s">
        <v>94</v>
      </c>
      <c r="B67" s="11">
        <f>AVERAGE('Кредитование ФЛ'!Z67:BV67)</f>
        <v>13.244216355592382</v>
      </c>
      <c r="C67" s="11">
        <f>$B$67</f>
        <v>13.244216355592382</v>
      </c>
      <c r="D67" s="11">
        <f t="shared" ref="D67:M67" si="195">$B$67</f>
        <v>13.244216355592382</v>
      </c>
      <c r="E67" s="11">
        <f t="shared" si="195"/>
        <v>13.244216355592382</v>
      </c>
      <c r="F67" s="11">
        <f t="shared" si="195"/>
        <v>13.244216355592382</v>
      </c>
      <c r="G67" s="11">
        <f t="shared" si="195"/>
        <v>13.244216355592382</v>
      </c>
      <c r="H67" s="11">
        <f t="shared" si="195"/>
        <v>13.244216355592382</v>
      </c>
      <c r="I67" s="11">
        <f t="shared" si="195"/>
        <v>13.244216355592382</v>
      </c>
      <c r="J67" s="11">
        <f t="shared" si="195"/>
        <v>13.244216355592382</v>
      </c>
      <c r="K67" s="11">
        <f t="shared" si="195"/>
        <v>13.244216355592382</v>
      </c>
      <c r="L67" s="11">
        <f t="shared" si="195"/>
        <v>13.244216355592382</v>
      </c>
      <c r="M67" s="11">
        <f t="shared" si="195"/>
        <v>13.244216355592382</v>
      </c>
      <c r="N67" s="21">
        <f>AVERAGE('Кредитование ФЛ'!AL67:CH67)</f>
        <v>11.72182882803132</v>
      </c>
      <c r="O67" s="11">
        <f t="shared" si="6"/>
        <v>11.72182882803132</v>
      </c>
      <c r="P67" s="11">
        <f t="shared" ref="P67:S67" si="196">O67</f>
        <v>11.72182882803132</v>
      </c>
      <c r="Q67" s="11">
        <f t="shared" si="196"/>
        <v>11.72182882803132</v>
      </c>
      <c r="R67" s="11">
        <f t="shared" si="196"/>
        <v>11.72182882803132</v>
      </c>
      <c r="S67" s="11">
        <f t="shared" si="196"/>
        <v>11.72182882803132</v>
      </c>
      <c r="T67" s="11">
        <f t="shared" ref="T67:BU67" si="197">S67</f>
        <v>11.72182882803132</v>
      </c>
      <c r="U67" s="11">
        <f t="shared" si="197"/>
        <v>11.72182882803132</v>
      </c>
      <c r="V67" s="11">
        <f t="shared" si="197"/>
        <v>11.72182882803132</v>
      </c>
      <c r="W67" s="11">
        <f t="shared" si="197"/>
        <v>11.72182882803132</v>
      </c>
      <c r="X67" s="11">
        <f t="shared" si="197"/>
        <v>11.72182882803132</v>
      </c>
      <c r="Y67" s="11">
        <f t="shared" si="197"/>
        <v>11.72182882803132</v>
      </c>
      <c r="Z67" s="11">
        <f t="shared" si="197"/>
        <v>11.72182882803132</v>
      </c>
      <c r="AA67" s="11">
        <f t="shared" si="197"/>
        <v>11.72182882803132</v>
      </c>
      <c r="AB67" s="11">
        <f t="shared" si="197"/>
        <v>11.72182882803132</v>
      </c>
      <c r="AC67" s="11">
        <f t="shared" si="197"/>
        <v>11.72182882803132</v>
      </c>
      <c r="AD67" s="11">
        <f t="shared" si="197"/>
        <v>11.72182882803132</v>
      </c>
      <c r="AE67" s="11">
        <f t="shared" si="197"/>
        <v>11.72182882803132</v>
      </c>
      <c r="AF67" s="11">
        <f t="shared" si="197"/>
        <v>11.72182882803132</v>
      </c>
      <c r="AG67" s="11">
        <f t="shared" si="197"/>
        <v>11.72182882803132</v>
      </c>
      <c r="AH67" s="11">
        <f t="shared" si="197"/>
        <v>11.72182882803132</v>
      </c>
      <c r="AI67" s="11">
        <f t="shared" si="197"/>
        <v>11.72182882803132</v>
      </c>
      <c r="AJ67" s="11">
        <f t="shared" si="197"/>
        <v>11.72182882803132</v>
      </c>
      <c r="AK67" s="11">
        <f t="shared" si="197"/>
        <v>11.72182882803132</v>
      </c>
      <c r="AL67" s="11">
        <f t="shared" si="197"/>
        <v>11.72182882803132</v>
      </c>
      <c r="AM67" s="11">
        <f t="shared" si="197"/>
        <v>11.72182882803132</v>
      </c>
      <c r="AN67" s="11">
        <f t="shared" si="197"/>
        <v>11.72182882803132</v>
      </c>
      <c r="AO67" s="11">
        <f t="shared" si="197"/>
        <v>11.72182882803132</v>
      </c>
      <c r="AP67" s="11">
        <f t="shared" si="197"/>
        <v>11.72182882803132</v>
      </c>
      <c r="AQ67" s="11">
        <f t="shared" si="197"/>
        <v>11.72182882803132</v>
      </c>
      <c r="AR67" s="11">
        <f t="shared" si="197"/>
        <v>11.72182882803132</v>
      </c>
      <c r="AS67" s="11">
        <f t="shared" si="197"/>
        <v>11.72182882803132</v>
      </c>
      <c r="AT67" s="11">
        <f t="shared" si="197"/>
        <v>11.72182882803132</v>
      </c>
      <c r="AU67" s="11">
        <f t="shared" si="197"/>
        <v>11.72182882803132</v>
      </c>
      <c r="AV67" s="11">
        <f t="shared" si="197"/>
        <v>11.72182882803132</v>
      </c>
      <c r="AW67" s="11">
        <f t="shared" si="197"/>
        <v>11.72182882803132</v>
      </c>
      <c r="AX67" s="11">
        <f t="shared" si="197"/>
        <v>11.72182882803132</v>
      </c>
      <c r="AY67" s="11">
        <f t="shared" si="197"/>
        <v>11.72182882803132</v>
      </c>
      <c r="AZ67" s="11">
        <f t="shared" si="197"/>
        <v>11.72182882803132</v>
      </c>
      <c r="BA67" s="11">
        <f t="shared" si="197"/>
        <v>11.72182882803132</v>
      </c>
      <c r="BB67" s="11">
        <f t="shared" si="197"/>
        <v>11.72182882803132</v>
      </c>
      <c r="BC67" s="11">
        <f t="shared" si="197"/>
        <v>11.72182882803132</v>
      </c>
      <c r="BD67" s="11">
        <f t="shared" si="197"/>
        <v>11.72182882803132</v>
      </c>
      <c r="BE67" s="11">
        <f t="shared" si="197"/>
        <v>11.72182882803132</v>
      </c>
      <c r="BF67" s="11">
        <f t="shared" si="197"/>
        <v>11.72182882803132</v>
      </c>
      <c r="BG67" s="11">
        <f t="shared" si="197"/>
        <v>11.72182882803132</v>
      </c>
      <c r="BH67" s="11">
        <f t="shared" si="197"/>
        <v>11.72182882803132</v>
      </c>
      <c r="BI67" s="11">
        <f t="shared" si="197"/>
        <v>11.72182882803132</v>
      </c>
      <c r="BJ67" s="11">
        <f t="shared" si="197"/>
        <v>11.72182882803132</v>
      </c>
      <c r="BK67" s="11">
        <f t="shared" si="197"/>
        <v>11.72182882803132</v>
      </c>
      <c r="BL67" s="11">
        <f t="shared" si="197"/>
        <v>11.72182882803132</v>
      </c>
      <c r="BM67" s="11">
        <f t="shared" si="197"/>
        <v>11.72182882803132</v>
      </c>
      <c r="BN67" s="11">
        <f t="shared" si="197"/>
        <v>11.72182882803132</v>
      </c>
      <c r="BO67" s="11">
        <f t="shared" si="197"/>
        <v>11.72182882803132</v>
      </c>
      <c r="BP67" s="11">
        <f t="shared" si="197"/>
        <v>11.72182882803132</v>
      </c>
      <c r="BQ67" s="11">
        <f t="shared" si="197"/>
        <v>11.72182882803132</v>
      </c>
      <c r="BR67" s="11">
        <f t="shared" si="197"/>
        <v>11.72182882803132</v>
      </c>
      <c r="BS67" s="11">
        <f t="shared" si="197"/>
        <v>11.72182882803132</v>
      </c>
      <c r="BT67" s="11">
        <f t="shared" si="197"/>
        <v>11.72182882803132</v>
      </c>
      <c r="BU67" s="11">
        <f t="shared" si="197"/>
        <v>11.72182882803132</v>
      </c>
    </row>
    <row r="68" spans="1:73" ht="31.5" x14ac:dyDescent="0.25">
      <c r="A68" s="12" t="s">
        <v>95</v>
      </c>
      <c r="B68" s="11">
        <f>AVERAGE('Кредитование ФЛ'!Z68:BV68)</f>
        <v>17.358090316049438</v>
      </c>
      <c r="C68" s="11">
        <f>$B$68</f>
        <v>17.358090316049438</v>
      </c>
      <c r="D68" s="11">
        <f t="shared" ref="D68:M68" si="198">$B$68</f>
        <v>17.358090316049438</v>
      </c>
      <c r="E68" s="11">
        <f t="shared" si="198"/>
        <v>17.358090316049438</v>
      </c>
      <c r="F68" s="11">
        <f t="shared" si="198"/>
        <v>17.358090316049438</v>
      </c>
      <c r="G68" s="11">
        <f t="shared" si="198"/>
        <v>17.358090316049438</v>
      </c>
      <c r="H68" s="11">
        <f t="shared" si="198"/>
        <v>17.358090316049438</v>
      </c>
      <c r="I68" s="11">
        <f t="shared" si="198"/>
        <v>17.358090316049438</v>
      </c>
      <c r="J68" s="11">
        <f t="shared" si="198"/>
        <v>17.358090316049438</v>
      </c>
      <c r="K68" s="11">
        <f t="shared" si="198"/>
        <v>17.358090316049438</v>
      </c>
      <c r="L68" s="11">
        <f t="shared" si="198"/>
        <v>17.358090316049438</v>
      </c>
      <c r="M68" s="11">
        <f t="shared" si="198"/>
        <v>17.358090316049438</v>
      </c>
      <c r="N68" s="21">
        <f>AVERAGE('Кредитование ФЛ'!AL68:CH68)</f>
        <v>18.772945791565078</v>
      </c>
      <c r="O68" s="11">
        <f t="shared" ref="O68:O90" si="199">N68</f>
        <v>18.772945791565078</v>
      </c>
      <c r="P68" s="11">
        <f t="shared" ref="P68:S68" si="200">O68</f>
        <v>18.772945791565078</v>
      </c>
      <c r="Q68" s="11">
        <f t="shared" si="200"/>
        <v>18.772945791565078</v>
      </c>
      <c r="R68" s="11">
        <f t="shared" si="200"/>
        <v>18.772945791565078</v>
      </c>
      <c r="S68" s="11">
        <f t="shared" si="200"/>
        <v>18.772945791565078</v>
      </c>
      <c r="T68" s="11">
        <f t="shared" ref="T68:BU68" si="201">S68</f>
        <v>18.772945791565078</v>
      </c>
      <c r="U68" s="11">
        <f t="shared" si="201"/>
        <v>18.772945791565078</v>
      </c>
      <c r="V68" s="11">
        <f t="shared" si="201"/>
        <v>18.772945791565078</v>
      </c>
      <c r="W68" s="11">
        <f t="shared" si="201"/>
        <v>18.772945791565078</v>
      </c>
      <c r="X68" s="11">
        <f t="shared" si="201"/>
        <v>18.772945791565078</v>
      </c>
      <c r="Y68" s="11">
        <f t="shared" si="201"/>
        <v>18.772945791565078</v>
      </c>
      <c r="Z68" s="11">
        <f t="shared" si="201"/>
        <v>18.772945791565078</v>
      </c>
      <c r="AA68" s="11">
        <f t="shared" si="201"/>
        <v>18.772945791565078</v>
      </c>
      <c r="AB68" s="11">
        <f t="shared" si="201"/>
        <v>18.772945791565078</v>
      </c>
      <c r="AC68" s="11">
        <f t="shared" si="201"/>
        <v>18.772945791565078</v>
      </c>
      <c r="AD68" s="11">
        <f t="shared" si="201"/>
        <v>18.772945791565078</v>
      </c>
      <c r="AE68" s="11">
        <f t="shared" si="201"/>
        <v>18.772945791565078</v>
      </c>
      <c r="AF68" s="11">
        <f t="shared" si="201"/>
        <v>18.772945791565078</v>
      </c>
      <c r="AG68" s="11">
        <f t="shared" si="201"/>
        <v>18.772945791565078</v>
      </c>
      <c r="AH68" s="11">
        <f t="shared" si="201"/>
        <v>18.772945791565078</v>
      </c>
      <c r="AI68" s="11">
        <f t="shared" si="201"/>
        <v>18.772945791565078</v>
      </c>
      <c r="AJ68" s="11">
        <f t="shared" si="201"/>
        <v>18.772945791565078</v>
      </c>
      <c r="AK68" s="11">
        <f t="shared" si="201"/>
        <v>18.772945791565078</v>
      </c>
      <c r="AL68" s="11">
        <f t="shared" si="201"/>
        <v>18.772945791565078</v>
      </c>
      <c r="AM68" s="11">
        <f t="shared" si="201"/>
        <v>18.772945791565078</v>
      </c>
      <c r="AN68" s="11">
        <f t="shared" si="201"/>
        <v>18.772945791565078</v>
      </c>
      <c r="AO68" s="11">
        <f t="shared" si="201"/>
        <v>18.772945791565078</v>
      </c>
      <c r="AP68" s="11">
        <f t="shared" si="201"/>
        <v>18.772945791565078</v>
      </c>
      <c r="AQ68" s="11">
        <f t="shared" si="201"/>
        <v>18.772945791565078</v>
      </c>
      <c r="AR68" s="11">
        <f t="shared" si="201"/>
        <v>18.772945791565078</v>
      </c>
      <c r="AS68" s="11">
        <f t="shared" si="201"/>
        <v>18.772945791565078</v>
      </c>
      <c r="AT68" s="11">
        <f t="shared" si="201"/>
        <v>18.772945791565078</v>
      </c>
      <c r="AU68" s="11">
        <f t="shared" si="201"/>
        <v>18.772945791565078</v>
      </c>
      <c r="AV68" s="11">
        <f t="shared" si="201"/>
        <v>18.772945791565078</v>
      </c>
      <c r="AW68" s="11">
        <f t="shared" si="201"/>
        <v>18.772945791565078</v>
      </c>
      <c r="AX68" s="11">
        <f t="shared" si="201"/>
        <v>18.772945791565078</v>
      </c>
      <c r="AY68" s="11">
        <f t="shared" si="201"/>
        <v>18.772945791565078</v>
      </c>
      <c r="AZ68" s="11">
        <f t="shared" si="201"/>
        <v>18.772945791565078</v>
      </c>
      <c r="BA68" s="11">
        <f t="shared" si="201"/>
        <v>18.772945791565078</v>
      </c>
      <c r="BB68" s="11">
        <f t="shared" si="201"/>
        <v>18.772945791565078</v>
      </c>
      <c r="BC68" s="11">
        <f t="shared" si="201"/>
        <v>18.772945791565078</v>
      </c>
      <c r="BD68" s="11">
        <f t="shared" si="201"/>
        <v>18.772945791565078</v>
      </c>
      <c r="BE68" s="11">
        <f t="shared" si="201"/>
        <v>18.772945791565078</v>
      </c>
      <c r="BF68" s="11">
        <f t="shared" si="201"/>
        <v>18.772945791565078</v>
      </c>
      <c r="BG68" s="11">
        <f t="shared" si="201"/>
        <v>18.772945791565078</v>
      </c>
      <c r="BH68" s="11">
        <f t="shared" si="201"/>
        <v>18.772945791565078</v>
      </c>
      <c r="BI68" s="11">
        <f t="shared" si="201"/>
        <v>18.772945791565078</v>
      </c>
      <c r="BJ68" s="11">
        <f t="shared" si="201"/>
        <v>18.772945791565078</v>
      </c>
      <c r="BK68" s="11">
        <f t="shared" si="201"/>
        <v>18.772945791565078</v>
      </c>
      <c r="BL68" s="11">
        <f t="shared" si="201"/>
        <v>18.772945791565078</v>
      </c>
      <c r="BM68" s="11">
        <f t="shared" si="201"/>
        <v>18.772945791565078</v>
      </c>
      <c r="BN68" s="11">
        <f t="shared" si="201"/>
        <v>18.772945791565078</v>
      </c>
      <c r="BO68" s="11">
        <f t="shared" si="201"/>
        <v>18.772945791565078</v>
      </c>
      <c r="BP68" s="11">
        <f t="shared" si="201"/>
        <v>18.772945791565078</v>
      </c>
      <c r="BQ68" s="11">
        <f t="shared" si="201"/>
        <v>18.772945791565078</v>
      </c>
      <c r="BR68" s="11">
        <f t="shared" si="201"/>
        <v>18.772945791565078</v>
      </c>
      <c r="BS68" s="11">
        <f t="shared" si="201"/>
        <v>18.772945791565078</v>
      </c>
      <c r="BT68" s="11">
        <f t="shared" si="201"/>
        <v>18.772945791565078</v>
      </c>
      <c r="BU68" s="11">
        <f t="shared" si="201"/>
        <v>18.772945791565078</v>
      </c>
    </row>
    <row r="69" spans="1:73" x14ac:dyDescent="0.25">
      <c r="A69" s="8" t="s">
        <v>67</v>
      </c>
      <c r="B69" s="11">
        <f>AVERAGE('Кредитование ФЛ'!Z69:BV69)</f>
        <v>14.930232683960837</v>
      </c>
      <c r="C69" s="11">
        <f>$B$69</f>
        <v>14.930232683960837</v>
      </c>
      <c r="D69" s="11">
        <f t="shared" ref="D69:M69" si="202">$B$69</f>
        <v>14.930232683960837</v>
      </c>
      <c r="E69" s="11">
        <f t="shared" si="202"/>
        <v>14.930232683960837</v>
      </c>
      <c r="F69" s="11">
        <f t="shared" si="202"/>
        <v>14.930232683960837</v>
      </c>
      <c r="G69" s="11">
        <f t="shared" si="202"/>
        <v>14.930232683960837</v>
      </c>
      <c r="H69" s="11">
        <f t="shared" si="202"/>
        <v>14.930232683960837</v>
      </c>
      <c r="I69" s="11">
        <f t="shared" si="202"/>
        <v>14.930232683960837</v>
      </c>
      <c r="J69" s="11">
        <f t="shared" si="202"/>
        <v>14.930232683960837</v>
      </c>
      <c r="K69" s="11">
        <f t="shared" si="202"/>
        <v>14.930232683960837</v>
      </c>
      <c r="L69" s="11">
        <f t="shared" si="202"/>
        <v>14.930232683960837</v>
      </c>
      <c r="M69" s="11">
        <f t="shared" si="202"/>
        <v>14.930232683960837</v>
      </c>
      <c r="N69" s="21">
        <f>AVERAGE('Кредитование ФЛ'!AL69:CH69)</f>
        <v>16.433530832180015</v>
      </c>
      <c r="O69" s="11">
        <f t="shared" si="199"/>
        <v>16.433530832180015</v>
      </c>
      <c r="P69" s="11">
        <f t="shared" ref="P69:S69" si="203">O69</f>
        <v>16.433530832180015</v>
      </c>
      <c r="Q69" s="11">
        <f t="shared" si="203"/>
        <v>16.433530832180015</v>
      </c>
      <c r="R69" s="11">
        <f t="shared" si="203"/>
        <v>16.433530832180015</v>
      </c>
      <c r="S69" s="11">
        <f t="shared" si="203"/>
        <v>16.433530832180015</v>
      </c>
      <c r="T69" s="11">
        <f t="shared" ref="T69:BU69" si="204">S69</f>
        <v>16.433530832180015</v>
      </c>
      <c r="U69" s="11">
        <f t="shared" si="204"/>
        <v>16.433530832180015</v>
      </c>
      <c r="V69" s="11">
        <f t="shared" si="204"/>
        <v>16.433530832180015</v>
      </c>
      <c r="W69" s="11">
        <f t="shared" si="204"/>
        <v>16.433530832180015</v>
      </c>
      <c r="X69" s="11">
        <f t="shared" si="204"/>
        <v>16.433530832180015</v>
      </c>
      <c r="Y69" s="11">
        <f t="shared" si="204"/>
        <v>16.433530832180015</v>
      </c>
      <c r="Z69" s="11">
        <f t="shared" si="204"/>
        <v>16.433530832180015</v>
      </c>
      <c r="AA69" s="11">
        <f t="shared" si="204"/>
        <v>16.433530832180015</v>
      </c>
      <c r="AB69" s="11">
        <f t="shared" si="204"/>
        <v>16.433530832180015</v>
      </c>
      <c r="AC69" s="11">
        <f t="shared" si="204"/>
        <v>16.433530832180015</v>
      </c>
      <c r="AD69" s="11">
        <f t="shared" si="204"/>
        <v>16.433530832180015</v>
      </c>
      <c r="AE69" s="11">
        <f t="shared" si="204"/>
        <v>16.433530832180015</v>
      </c>
      <c r="AF69" s="11">
        <f t="shared" si="204"/>
        <v>16.433530832180015</v>
      </c>
      <c r="AG69" s="11">
        <f t="shared" si="204"/>
        <v>16.433530832180015</v>
      </c>
      <c r="AH69" s="11">
        <f t="shared" si="204"/>
        <v>16.433530832180015</v>
      </c>
      <c r="AI69" s="11">
        <f t="shared" si="204"/>
        <v>16.433530832180015</v>
      </c>
      <c r="AJ69" s="11">
        <f t="shared" si="204"/>
        <v>16.433530832180015</v>
      </c>
      <c r="AK69" s="11">
        <f t="shared" si="204"/>
        <v>16.433530832180015</v>
      </c>
      <c r="AL69" s="11">
        <f t="shared" si="204"/>
        <v>16.433530832180015</v>
      </c>
      <c r="AM69" s="11">
        <f t="shared" si="204"/>
        <v>16.433530832180015</v>
      </c>
      <c r="AN69" s="11">
        <f t="shared" si="204"/>
        <v>16.433530832180015</v>
      </c>
      <c r="AO69" s="11">
        <f t="shared" si="204"/>
        <v>16.433530832180015</v>
      </c>
      <c r="AP69" s="11">
        <f t="shared" si="204"/>
        <v>16.433530832180015</v>
      </c>
      <c r="AQ69" s="11">
        <f t="shared" si="204"/>
        <v>16.433530832180015</v>
      </c>
      <c r="AR69" s="11">
        <f t="shared" si="204"/>
        <v>16.433530832180015</v>
      </c>
      <c r="AS69" s="11">
        <f t="shared" si="204"/>
        <v>16.433530832180015</v>
      </c>
      <c r="AT69" s="11">
        <f t="shared" si="204"/>
        <v>16.433530832180015</v>
      </c>
      <c r="AU69" s="11">
        <f t="shared" si="204"/>
        <v>16.433530832180015</v>
      </c>
      <c r="AV69" s="11">
        <f t="shared" si="204"/>
        <v>16.433530832180015</v>
      </c>
      <c r="AW69" s="11">
        <f t="shared" si="204"/>
        <v>16.433530832180015</v>
      </c>
      <c r="AX69" s="11">
        <f t="shared" si="204"/>
        <v>16.433530832180015</v>
      </c>
      <c r="AY69" s="11">
        <f t="shared" si="204"/>
        <v>16.433530832180015</v>
      </c>
      <c r="AZ69" s="11">
        <f t="shared" si="204"/>
        <v>16.433530832180015</v>
      </c>
      <c r="BA69" s="11">
        <f t="shared" si="204"/>
        <v>16.433530832180015</v>
      </c>
      <c r="BB69" s="11">
        <f t="shared" si="204"/>
        <v>16.433530832180015</v>
      </c>
      <c r="BC69" s="11">
        <f t="shared" si="204"/>
        <v>16.433530832180015</v>
      </c>
      <c r="BD69" s="11">
        <f t="shared" si="204"/>
        <v>16.433530832180015</v>
      </c>
      <c r="BE69" s="11">
        <f t="shared" si="204"/>
        <v>16.433530832180015</v>
      </c>
      <c r="BF69" s="11">
        <f t="shared" si="204"/>
        <v>16.433530832180015</v>
      </c>
      <c r="BG69" s="11">
        <f t="shared" si="204"/>
        <v>16.433530832180015</v>
      </c>
      <c r="BH69" s="11">
        <f t="shared" si="204"/>
        <v>16.433530832180015</v>
      </c>
      <c r="BI69" s="11">
        <f t="shared" si="204"/>
        <v>16.433530832180015</v>
      </c>
      <c r="BJ69" s="11">
        <f t="shared" si="204"/>
        <v>16.433530832180015</v>
      </c>
      <c r="BK69" s="11">
        <f t="shared" si="204"/>
        <v>16.433530832180015</v>
      </c>
      <c r="BL69" s="11">
        <f t="shared" si="204"/>
        <v>16.433530832180015</v>
      </c>
      <c r="BM69" s="11">
        <f t="shared" si="204"/>
        <v>16.433530832180015</v>
      </c>
      <c r="BN69" s="11">
        <f t="shared" si="204"/>
        <v>16.433530832180015</v>
      </c>
      <c r="BO69" s="11">
        <f t="shared" si="204"/>
        <v>16.433530832180015</v>
      </c>
      <c r="BP69" s="11">
        <f t="shared" si="204"/>
        <v>16.433530832180015</v>
      </c>
      <c r="BQ69" s="11">
        <f t="shared" si="204"/>
        <v>16.433530832180015</v>
      </c>
      <c r="BR69" s="11">
        <f t="shared" si="204"/>
        <v>16.433530832180015</v>
      </c>
      <c r="BS69" s="11">
        <f t="shared" si="204"/>
        <v>16.433530832180015</v>
      </c>
      <c r="BT69" s="11">
        <f t="shared" si="204"/>
        <v>16.433530832180015</v>
      </c>
      <c r="BU69" s="11">
        <f t="shared" si="204"/>
        <v>16.433530832180015</v>
      </c>
    </row>
    <row r="70" spans="1:73" x14ac:dyDescent="0.25">
      <c r="A70" s="8" t="s">
        <v>69</v>
      </c>
      <c r="B70" s="11">
        <f>AVERAGE('Кредитование ФЛ'!Z70:BV70)</f>
        <v>19.36627602928235</v>
      </c>
      <c r="C70" s="11">
        <f>$B$70</f>
        <v>19.36627602928235</v>
      </c>
      <c r="D70" s="11">
        <f t="shared" ref="D70:M70" si="205">$B$70</f>
        <v>19.36627602928235</v>
      </c>
      <c r="E70" s="11">
        <f t="shared" si="205"/>
        <v>19.36627602928235</v>
      </c>
      <c r="F70" s="11">
        <f t="shared" si="205"/>
        <v>19.36627602928235</v>
      </c>
      <c r="G70" s="11">
        <f t="shared" si="205"/>
        <v>19.36627602928235</v>
      </c>
      <c r="H70" s="11">
        <f t="shared" si="205"/>
        <v>19.36627602928235</v>
      </c>
      <c r="I70" s="11">
        <f t="shared" si="205"/>
        <v>19.36627602928235</v>
      </c>
      <c r="J70" s="11">
        <f t="shared" si="205"/>
        <v>19.36627602928235</v>
      </c>
      <c r="K70" s="11">
        <f t="shared" si="205"/>
        <v>19.36627602928235</v>
      </c>
      <c r="L70" s="11">
        <f t="shared" si="205"/>
        <v>19.36627602928235</v>
      </c>
      <c r="M70" s="11">
        <f t="shared" si="205"/>
        <v>19.36627602928235</v>
      </c>
      <c r="N70" s="21">
        <f>AVERAGE('Кредитование ФЛ'!AL70:CH70)</f>
        <v>19.81227754834795</v>
      </c>
      <c r="O70" s="11">
        <f t="shared" si="199"/>
        <v>19.81227754834795</v>
      </c>
      <c r="P70" s="11">
        <f t="shared" ref="P70:S70" si="206">O70</f>
        <v>19.81227754834795</v>
      </c>
      <c r="Q70" s="11">
        <f t="shared" si="206"/>
        <v>19.81227754834795</v>
      </c>
      <c r="R70" s="11">
        <f t="shared" si="206"/>
        <v>19.81227754834795</v>
      </c>
      <c r="S70" s="11">
        <f t="shared" si="206"/>
        <v>19.81227754834795</v>
      </c>
      <c r="T70" s="11">
        <f t="shared" ref="T70:BU70" si="207">S70</f>
        <v>19.81227754834795</v>
      </c>
      <c r="U70" s="11">
        <f t="shared" si="207"/>
        <v>19.81227754834795</v>
      </c>
      <c r="V70" s="11">
        <f t="shared" si="207"/>
        <v>19.81227754834795</v>
      </c>
      <c r="W70" s="11">
        <f t="shared" si="207"/>
        <v>19.81227754834795</v>
      </c>
      <c r="X70" s="11">
        <f t="shared" si="207"/>
        <v>19.81227754834795</v>
      </c>
      <c r="Y70" s="11">
        <f t="shared" si="207"/>
        <v>19.81227754834795</v>
      </c>
      <c r="Z70" s="11">
        <f t="shared" si="207"/>
        <v>19.81227754834795</v>
      </c>
      <c r="AA70" s="11">
        <f t="shared" si="207"/>
        <v>19.81227754834795</v>
      </c>
      <c r="AB70" s="11">
        <f t="shared" si="207"/>
        <v>19.81227754834795</v>
      </c>
      <c r="AC70" s="11">
        <f t="shared" si="207"/>
        <v>19.81227754834795</v>
      </c>
      <c r="AD70" s="11">
        <f t="shared" si="207"/>
        <v>19.81227754834795</v>
      </c>
      <c r="AE70" s="11">
        <f t="shared" si="207"/>
        <v>19.81227754834795</v>
      </c>
      <c r="AF70" s="11">
        <f t="shared" si="207"/>
        <v>19.81227754834795</v>
      </c>
      <c r="AG70" s="11">
        <f t="shared" si="207"/>
        <v>19.81227754834795</v>
      </c>
      <c r="AH70" s="11">
        <f t="shared" si="207"/>
        <v>19.81227754834795</v>
      </c>
      <c r="AI70" s="11">
        <f t="shared" si="207"/>
        <v>19.81227754834795</v>
      </c>
      <c r="AJ70" s="11">
        <f t="shared" si="207"/>
        <v>19.81227754834795</v>
      </c>
      <c r="AK70" s="11">
        <f t="shared" si="207"/>
        <v>19.81227754834795</v>
      </c>
      <c r="AL70" s="11">
        <f t="shared" si="207"/>
        <v>19.81227754834795</v>
      </c>
      <c r="AM70" s="11">
        <f t="shared" si="207"/>
        <v>19.81227754834795</v>
      </c>
      <c r="AN70" s="11">
        <f t="shared" si="207"/>
        <v>19.81227754834795</v>
      </c>
      <c r="AO70" s="11">
        <f t="shared" si="207"/>
        <v>19.81227754834795</v>
      </c>
      <c r="AP70" s="11">
        <f t="shared" si="207"/>
        <v>19.81227754834795</v>
      </c>
      <c r="AQ70" s="11">
        <f t="shared" si="207"/>
        <v>19.81227754834795</v>
      </c>
      <c r="AR70" s="11">
        <f t="shared" si="207"/>
        <v>19.81227754834795</v>
      </c>
      <c r="AS70" s="11">
        <f t="shared" si="207"/>
        <v>19.81227754834795</v>
      </c>
      <c r="AT70" s="11">
        <f t="shared" si="207"/>
        <v>19.81227754834795</v>
      </c>
      <c r="AU70" s="11">
        <f t="shared" si="207"/>
        <v>19.81227754834795</v>
      </c>
      <c r="AV70" s="11">
        <f t="shared" si="207"/>
        <v>19.81227754834795</v>
      </c>
      <c r="AW70" s="11">
        <f t="shared" si="207"/>
        <v>19.81227754834795</v>
      </c>
      <c r="AX70" s="11">
        <f t="shared" si="207"/>
        <v>19.81227754834795</v>
      </c>
      <c r="AY70" s="11">
        <f t="shared" si="207"/>
        <v>19.81227754834795</v>
      </c>
      <c r="AZ70" s="11">
        <f t="shared" si="207"/>
        <v>19.81227754834795</v>
      </c>
      <c r="BA70" s="11">
        <f t="shared" si="207"/>
        <v>19.81227754834795</v>
      </c>
      <c r="BB70" s="11">
        <f t="shared" si="207"/>
        <v>19.81227754834795</v>
      </c>
      <c r="BC70" s="11">
        <f t="shared" si="207"/>
        <v>19.81227754834795</v>
      </c>
      <c r="BD70" s="11">
        <f t="shared" si="207"/>
        <v>19.81227754834795</v>
      </c>
      <c r="BE70" s="11">
        <f t="shared" si="207"/>
        <v>19.81227754834795</v>
      </c>
      <c r="BF70" s="11">
        <f t="shared" si="207"/>
        <v>19.81227754834795</v>
      </c>
      <c r="BG70" s="11">
        <f t="shared" si="207"/>
        <v>19.81227754834795</v>
      </c>
      <c r="BH70" s="11">
        <f t="shared" si="207"/>
        <v>19.81227754834795</v>
      </c>
      <c r="BI70" s="11">
        <f t="shared" si="207"/>
        <v>19.81227754834795</v>
      </c>
      <c r="BJ70" s="11">
        <f t="shared" si="207"/>
        <v>19.81227754834795</v>
      </c>
      <c r="BK70" s="11">
        <f t="shared" si="207"/>
        <v>19.81227754834795</v>
      </c>
      <c r="BL70" s="11">
        <f t="shared" si="207"/>
        <v>19.81227754834795</v>
      </c>
      <c r="BM70" s="11">
        <f t="shared" si="207"/>
        <v>19.81227754834795</v>
      </c>
      <c r="BN70" s="11">
        <f t="shared" si="207"/>
        <v>19.81227754834795</v>
      </c>
      <c r="BO70" s="11">
        <f t="shared" si="207"/>
        <v>19.81227754834795</v>
      </c>
      <c r="BP70" s="11">
        <f t="shared" si="207"/>
        <v>19.81227754834795</v>
      </c>
      <c r="BQ70" s="11">
        <f t="shared" si="207"/>
        <v>19.81227754834795</v>
      </c>
      <c r="BR70" s="11">
        <f t="shared" si="207"/>
        <v>19.81227754834795</v>
      </c>
      <c r="BS70" s="11">
        <f t="shared" si="207"/>
        <v>19.81227754834795</v>
      </c>
      <c r="BT70" s="11">
        <f t="shared" si="207"/>
        <v>19.81227754834795</v>
      </c>
      <c r="BU70" s="11">
        <f t="shared" si="207"/>
        <v>19.81227754834795</v>
      </c>
    </row>
    <row r="71" spans="1:73" x14ac:dyDescent="0.25">
      <c r="A71" s="8" t="s">
        <v>70</v>
      </c>
      <c r="B71" s="11">
        <f>AVERAGE('Кредитование ФЛ'!Z71:BV71)</f>
        <v>26.662743706406175</v>
      </c>
      <c r="C71" s="11">
        <f>$B$71</f>
        <v>26.662743706406175</v>
      </c>
      <c r="D71" s="11">
        <f t="shared" ref="D71:M71" si="208">$B$71</f>
        <v>26.662743706406175</v>
      </c>
      <c r="E71" s="11">
        <f t="shared" si="208"/>
        <v>26.662743706406175</v>
      </c>
      <c r="F71" s="11">
        <f t="shared" si="208"/>
        <v>26.662743706406175</v>
      </c>
      <c r="G71" s="11">
        <f t="shared" si="208"/>
        <v>26.662743706406175</v>
      </c>
      <c r="H71" s="11">
        <f t="shared" si="208"/>
        <v>26.662743706406175</v>
      </c>
      <c r="I71" s="11">
        <f t="shared" si="208"/>
        <v>26.662743706406175</v>
      </c>
      <c r="J71" s="11">
        <f t="shared" si="208"/>
        <v>26.662743706406175</v>
      </c>
      <c r="K71" s="11">
        <f t="shared" si="208"/>
        <v>26.662743706406175</v>
      </c>
      <c r="L71" s="11">
        <f t="shared" si="208"/>
        <v>26.662743706406175</v>
      </c>
      <c r="M71" s="11">
        <f t="shared" si="208"/>
        <v>26.662743706406175</v>
      </c>
      <c r="N71" s="21">
        <f>AVERAGE('Кредитование ФЛ'!AL71:CH71)</f>
        <v>34.62203521846515</v>
      </c>
      <c r="O71" s="11">
        <f t="shared" si="199"/>
        <v>34.62203521846515</v>
      </c>
      <c r="P71" s="11">
        <f t="shared" ref="P71:S71" si="209">O71</f>
        <v>34.62203521846515</v>
      </c>
      <c r="Q71" s="11">
        <f t="shared" si="209"/>
        <v>34.62203521846515</v>
      </c>
      <c r="R71" s="11">
        <f t="shared" si="209"/>
        <v>34.62203521846515</v>
      </c>
      <c r="S71" s="11">
        <f t="shared" si="209"/>
        <v>34.62203521846515</v>
      </c>
      <c r="T71" s="11">
        <f t="shared" ref="T71:BU71" si="210">S71</f>
        <v>34.62203521846515</v>
      </c>
      <c r="U71" s="11">
        <f t="shared" si="210"/>
        <v>34.62203521846515</v>
      </c>
      <c r="V71" s="11">
        <f t="shared" si="210"/>
        <v>34.62203521846515</v>
      </c>
      <c r="W71" s="11">
        <f t="shared" si="210"/>
        <v>34.62203521846515</v>
      </c>
      <c r="X71" s="11">
        <f t="shared" si="210"/>
        <v>34.62203521846515</v>
      </c>
      <c r="Y71" s="11">
        <f t="shared" si="210"/>
        <v>34.62203521846515</v>
      </c>
      <c r="Z71" s="11">
        <f t="shared" si="210"/>
        <v>34.62203521846515</v>
      </c>
      <c r="AA71" s="11">
        <f t="shared" si="210"/>
        <v>34.62203521846515</v>
      </c>
      <c r="AB71" s="11">
        <f t="shared" si="210"/>
        <v>34.62203521846515</v>
      </c>
      <c r="AC71" s="11">
        <f t="shared" si="210"/>
        <v>34.62203521846515</v>
      </c>
      <c r="AD71" s="11">
        <f t="shared" si="210"/>
        <v>34.62203521846515</v>
      </c>
      <c r="AE71" s="11">
        <f t="shared" si="210"/>
        <v>34.62203521846515</v>
      </c>
      <c r="AF71" s="11">
        <f t="shared" si="210"/>
        <v>34.62203521846515</v>
      </c>
      <c r="AG71" s="11">
        <f t="shared" si="210"/>
        <v>34.62203521846515</v>
      </c>
      <c r="AH71" s="11">
        <f t="shared" si="210"/>
        <v>34.62203521846515</v>
      </c>
      <c r="AI71" s="11">
        <f t="shared" si="210"/>
        <v>34.62203521846515</v>
      </c>
      <c r="AJ71" s="11">
        <f t="shared" si="210"/>
        <v>34.62203521846515</v>
      </c>
      <c r="AK71" s="11">
        <f t="shared" si="210"/>
        <v>34.62203521846515</v>
      </c>
      <c r="AL71" s="11">
        <f t="shared" si="210"/>
        <v>34.62203521846515</v>
      </c>
      <c r="AM71" s="11">
        <f t="shared" si="210"/>
        <v>34.62203521846515</v>
      </c>
      <c r="AN71" s="11">
        <f t="shared" si="210"/>
        <v>34.62203521846515</v>
      </c>
      <c r="AO71" s="11">
        <f t="shared" si="210"/>
        <v>34.62203521846515</v>
      </c>
      <c r="AP71" s="11">
        <f t="shared" si="210"/>
        <v>34.62203521846515</v>
      </c>
      <c r="AQ71" s="11">
        <f t="shared" si="210"/>
        <v>34.62203521846515</v>
      </c>
      <c r="AR71" s="11">
        <f t="shared" si="210"/>
        <v>34.62203521846515</v>
      </c>
      <c r="AS71" s="11">
        <f t="shared" si="210"/>
        <v>34.62203521846515</v>
      </c>
      <c r="AT71" s="11">
        <f t="shared" si="210"/>
        <v>34.62203521846515</v>
      </c>
      <c r="AU71" s="11">
        <f t="shared" si="210"/>
        <v>34.62203521846515</v>
      </c>
      <c r="AV71" s="11">
        <f t="shared" si="210"/>
        <v>34.62203521846515</v>
      </c>
      <c r="AW71" s="11">
        <f t="shared" si="210"/>
        <v>34.62203521846515</v>
      </c>
      <c r="AX71" s="11">
        <f t="shared" si="210"/>
        <v>34.62203521846515</v>
      </c>
      <c r="AY71" s="11">
        <f t="shared" si="210"/>
        <v>34.62203521846515</v>
      </c>
      <c r="AZ71" s="11">
        <f t="shared" si="210"/>
        <v>34.62203521846515</v>
      </c>
      <c r="BA71" s="11">
        <f t="shared" si="210"/>
        <v>34.62203521846515</v>
      </c>
      <c r="BB71" s="11">
        <f t="shared" si="210"/>
        <v>34.62203521846515</v>
      </c>
      <c r="BC71" s="11">
        <f t="shared" si="210"/>
        <v>34.62203521846515</v>
      </c>
      <c r="BD71" s="11">
        <f t="shared" si="210"/>
        <v>34.62203521846515</v>
      </c>
      <c r="BE71" s="11">
        <f t="shared" si="210"/>
        <v>34.62203521846515</v>
      </c>
      <c r="BF71" s="11">
        <f t="shared" si="210"/>
        <v>34.62203521846515</v>
      </c>
      <c r="BG71" s="11">
        <f t="shared" si="210"/>
        <v>34.62203521846515</v>
      </c>
      <c r="BH71" s="11">
        <f t="shared" si="210"/>
        <v>34.62203521846515</v>
      </c>
      <c r="BI71" s="11">
        <f t="shared" si="210"/>
        <v>34.62203521846515</v>
      </c>
      <c r="BJ71" s="11">
        <f t="shared" si="210"/>
        <v>34.62203521846515</v>
      </c>
      <c r="BK71" s="11">
        <f t="shared" si="210"/>
        <v>34.62203521846515</v>
      </c>
      <c r="BL71" s="11">
        <f t="shared" si="210"/>
        <v>34.62203521846515</v>
      </c>
      <c r="BM71" s="11">
        <f t="shared" si="210"/>
        <v>34.62203521846515</v>
      </c>
      <c r="BN71" s="11">
        <f t="shared" si="210"/>
        <v>34.62203521846515</v>
      </c>
      <c r="BO71" s="11">
        <f t="shared" si="210"/>
        <v>34.62203521846515</v>
      </c>
      <c r="BP71" s="11">
        <f t="shared" si="210"/>
        <v>34.62203521846515</v>
      </c>
      <c r="BQ71" s="11">
        <f t="shared" si="210"/>
        <v>34.62203521846515</v>
      </c>
      <c r="BR71" s="11">
        <f t="shared" si="210"/>
        <v>34.62203521846515</v>
      </c>
      <c r="BS71" s="11">
        <f t="shared" si="210"/>
        <v>34.62203521846515</v>
      </c>
      <c r="BT71" s="11">
        <f t="shared" si="210"/>
        <v>34.62203521846515</v>
      </c>
      <c r="BU71" s="11">
        <f t="shared" si="210"/>
        <v>34.62203521846515</v>
      </c>
    </row>
    <row r="72" spans="1:73" x14ac:dyDescent="0.25">
      <c r="A72" s="8" t="s">
        <v>71</v>
      </c>
      <c r="B72" s="11">
        <f>AVERAGE('Кредитование ФЛ'!Z72:BV72)</f>
        <v>18.867147295658807</v>
      </c>
      <c r="C72" s="11">
        <f>$B$72</f>
        <v>18.867147295658807</v>
      </c>
      <c r="D72" s="11">
        <f t="shared" ref="D72:M72" si="211">$B$72</f>
        <v>18.867147295658807</v>
      </c>
      <c r="E72" s="11">
        <f t="shared" si="211"/>
        <v>18.867147295658807</v>
      </c>
      <c r="F72" s="11">
        <f t="shared" si="211"/>
        <v>18.867147295658807</v>
      </c>
      <c r="G72" s="11">
        <f t="shared" si="211"/>
        <v>18.867147295658807</v>
      </c>
      <c r="H72" s="11">
        <f t="shared" si="211"/>
        <v>18.867147295658807</v>
      </c>
      <c r="I72" s="11">
        <f t="shared" si="211"/>
        <v>18.867147295658807</v>
      </c>
      <c r="J72" s="11">
        <f t="shared" si="211"/>
        <v>18.867147295658807</v>
      </c>
      <c r="K72" s="11">
        <f t="shared" si="211"/>
        <v>18.867147295658807</v>
      </c>
      <c r="L72" s="11">
        <f t="shared" si="211"/>
        <v>18.867147295658807</v>
      </c>
      <c r="M72" s="11">
        <f t="shared" si="211"/>
        <v>18.867147295658807</v>
      </c>
      <c r="N72" s="21">
        <f>AVERAGE('Кредитование ФЛ'!AL72:CH72)</f>
        <v>19.374143279463286</v>
      </c>
      <c r="O72" s="11">
        <f t="shared" si="199"/>
        <v>19.374143279463286</v>
      </c>
      <c r="P72" s="11">
        <f t="shared" ref="P72:S72" si="212">O72</f>
        <v>19.374143279463286</v>
      </c>
      <c r="Q72" s="11">
        <f t="shared" si="212"/>
        <v>19.374143279463286</v>
      </c>
      <c r="R72" s="11">
        <f t="shared" si="212"/>
        <v>19.374143279463286</v>
      </c>
      <c r="S72" s="11">
        <f t="shared" si="212"/>
        <v>19.374143279463286</v>
      </c>
      <c r="T72" s="11">
        <f t="shared" ref="T72:BU72" si="213">S72</f>
        <v>19.374143279463286</v>
      </c>
      <c r="U72" s="11">
        <f t="shared" si="213"/>
        <v>19.374143279463286</v>
      </c>
      <c r="V72" s="11">
        <f t="shared" si="213"/>
        <v>19.374143279463286</v>
      </c>
      <c r="W72" s="11">
        <f t="shared" si="213"/>
        <v>19.374143279463286</v>
      </c>
      <c r="X72" s="11">
        <f t="shared" si="213"/>
        <v>19.374143279463286</v>
      </c>
      <c r="Y72" s="11">
        <f t="shared" si="213"/>
        <v>19.374143279463286</v>
      </c>
      <c r="Z72" s="11">
        <f t="shared" si="213"/>
        <v>19.374143279463286</v>
      </c>
      <c r="AA72" s="11">
        <f t="shared" si="213"/>
        <v>19.374143279463286</v>
      </c>
      <c r="AB72" s="11">
        <f t="shared" si="213"/>
        <v>19.374143279463286</v>
      </c>
      <c r="AC72" s="11">
        <f t="shared" si="213"/>
        <v>19.374143279463286</v>
      </c>
      <c r="AD72" s="11">
        <f t="shared" si="213"/>
        <v>19.374143279463286</v>
      </c>
      <c r="AE72" s="11">
        <f t="shared" si="213"/>
        <v>19.374143279463286</v>
      </c>
      <c r="AF72" s="11">
        <f t="shared" si="213"/>
        <v>19.374143279463286</v>
      </c>
      <c r="AG72" s="11">
        <f t="shared" si="213"/>
        <v>19.374143279463286</v>
      </c>
      <c r="AH72" s="11">
        <f t="shared" si="213"/>
        <v>19.374143279463286</v>
      </c>
      <c r="AI72" s="11">
        <f t="shared" si="213"/>
        <v>19.374143279463286</v>
      </c>
      <c r="AJ72" s="11">
        <f t="shared" si="213"/>
        <v>19.374143279463286</v>
      </c>
      <c r="AK72" s="11">
        <f t="shared" si="213"/>
        <v>19.374143279463286</v>
      </c>
      <c r="AL72" s="11">
        <f t="shared" si="213"/>
        <v>19.374143279463286</v>
      </c>
      <c r="AM72" s="11">
        <f t="shared" si="213"/>
        <v>19.374143279463286</v>
      </c>
      <c r="AN72" s="11">
        <f t="shared" si="213"/>
        <v>19.374143279463286</v>
      </c>
      <c r="AO72" s="11">
        <f t="shared" si="213"/>
        <v>19.374143279463286</v>
      </c>
      <c r="AP72" s="11">
        <f t="shared" si="213"/>
        <v>19.374143279463286</v>
      </c>
      <c r="AQ72" s="11">
        <f t="shared" si="213"/>
        <v>19.374143279463286</v>
      </c>
      <c r="AR72" s="11">
        <f t="shared" si="213"/>
        <v>19.374143279463286</v>
      </c>
      <c r="AS72" s="11">
        <f t="shared" si="213"/>
        <v>19.374143279463286</v>
      </c>
      <c r="AT72" s="11">
        <f t="shared" si="213"/>
        <v>19.374143279463286</v>
      </c>
      <c r="AU72" s="11">
        <f t="shared" si="213"/>
        <v>19.374143279463286</v>
      </c>
      <c r="AV72" s="11">
        <f t="shared" si="213"/>
        <v>19.374143279463286</v>
      </c>
      <c r="AW72" s="11">
        <f t="shared" si="213"/>
        <v>19.374143279463286</v>
      </c>
      <c r="AX72" s="11">
        <f t="shared" si="213"/>
        <v>19.374143279463286</v>
      </c>
      <c r="AY72" s="11">
        <f t="shared" si="213"/>
        <v>19.374143279463286</v>
      </c>
      <c r="AZ72" s="11">
        <f t="shared" si="213"/>
        <v>19.374143279463286</v>
      </c>
      <c r="BA72" s="11">
        <f t="shared" si="213"/>
        <v>19.374143279463286</v>
      </c>
      <c r="BB72" s="11">
        <f t="shared" si="213"/>
        <v>19.374143279463286</v>
      </c>
      <c r="BC72" s="11">
        <f t="shared" si="213"/>
        <v>19.374143279463286</v>
      </c>
      <c r="BD72" s="11">
        <f t="shared" si="213"/>
        <v>19.374143279463286</v>
      </c>
      <c r="BE72" s="11">
        <f t="shared" si="213"/>
        <v>19.374143279463286</v>
      </c>
      <c r="BF72" s="11">
        <f t="shared" si="213"/>
        <v>19.374143279463286</v>
      </c>
      <c r="BG72" s="11">
        <f t="shared" si="213"/>
        <v>19.374143279463286</v>
      </c>
      <c r="BH72" s="11">
        <f t="shared" si="213"/>
        <v>19.374143279463286</v>
      </c>
      <c r="BI72" s="11">
        <f t="shared" si="213"/>
        <v>19.374143279463286</v>
      </c>
      <c r="BJ72" s="11">
        <f t="shared" si="213"/>
        <v>19.374143279463286</v>
      </c>
      <c r="BK72" s="11">
        <f t="shared" si="213"/>
        <v>19.374143279463286</v>
      </c>
      <c r="BL72" s="11">
        <f t="shared" si="213"/>
        <v>19.374143279463286</v>
      </c>
      <c r="BM72" s="11">
        <f t="shared" si="213"/>
        <v>19.374143279463286</v>
      </c>
      <c r="BN72" s="11">
        <f t="shared" si="213"/>
        <v>19.374143279463286</v>
      </c>
      <c r="BO72" s="11">
        <f t="shared" si="213"/>
        <v>19.374143279463286</v>
      </c>
      <c r="BP72" s="11">
        <f t="shared" si="213"/>
        <v>19.374143279463286</v>
      </c>
      <c r="BQ72" s="11">
        <f t="shared" si="213"/>
        <v>19.374143279463286</v>
      </c>
      <c r="BR72" s="11">
        <f t="shared" si="213"/>
        <v>19.374143279463286</v>
      </c>
      <c r="BS72" s="11">
        <f t="shared" si="213"/>
        <v>19.374143279463286</v>
      </c>
      <c r="BT72" s="11">
        <f t="shared" si="213"/>
        <v>19.374143279463286</v>
      </c>
      <c r="BU72" s="11">
        <f t="shared" si="213"/>
        <v>19.374143279463286</v>
      </c>
    </row>
    <row r="73" spans="1:73" x14ac:dyDescent="0.25">
      <c r="A73" s="8" t="s">
        <v>72</v>
      </c>
      <c r="B73" s="11">
        <f>AVERAGE('Кредитование ФЛ'!Z73:BV73)</f>
        <v>16.496203662658246</v>
      </c>
      <c r="C73" s="11">
        <f>$B$73</f>
        <v>16.496203662658246</v>
      </c>
      <c r="D73" s="11">
        <f t="shared" ref="D73:M73" si="214">$B$73</f>
        <v>16.496203662658246</v>
      </c>
      <c r="E73" s="11">
        <f t="shared" si="214"/>
        <v>16.496203662658246</v>
      </c>
      <c r="F73" s="11">
        <f t="shared" si="214"/>
        <v>16.496203662658246</v>
      </c>
      <c r="G73" s="11">
        <f t="shared" si="214"/>
        <v>16.496203662658246</v>
      </c>
      <c r="H73" s="11">
        <f t="shared" si="214"/>
        <v>16.496203662658246</v>
      </c>
      <c r="I73" s="11">
        <f t="shared" si="214"/>
        <v>16.496203662658246</v>
      </c>
      <c r="J73" s="11">
        <f t="shared" si="214"/>
        <v>16.496203662658246</v>
      </c>
      <c r="K73" s="11">
        <f t="shared" si="214"/>
        <v>16.496203662658246</v>
      </c>
      <c r="L73" s="11">
        <f t="shared" si="214"/>
        <v>16.496203662658246</v>
      </c>
      <c r="M73" s="11">
        <f t="shared" si="214"/>
        <v>16.496203662658246</v>
      </c>
      <c r="N73" s="21">
        <f>AVERAGE('Кредитование ФЛ'!AL73:CH73)</f>
        <v>16.234480456278185</v>
      </c>
      <c r="O73" s="11">
        <f t="shared" si="199"/>
        <v>16.234480456278185</v>
      </c>
      <c r="P73" s="11">
        <f t="shared" ref="P73:S73" si="215">O73</f>
        <v>16.234480456278185</v>
      </c>
      <c r="Q73" s="11">
        <f t="shared" si="215"/>
        <v>16.234480456278185</v>
      </c>
      <c r="R73" s="11">
        <f t="shared" si="215"/>
        <v>16.234480456278185</v>
      </c>
      <c r="S73" s="11">
        <f t="shared" si="215"/>
        <v>16.234480456278185</v>
      </c>
      <c r="T73" s="11">
        <f t="shared" ref="T73:BU73" si="216">S73</f>
        <v>16.234480456278185</v>
      </c>
      <c r="U73" s="11">
        <f t="shared" si="216"/>
        <v>16.234480456278185</v>
      </c>
      <c r="V73" s="11">
        <f t="shared" si="216"/>
        <v>16.234480456278185</v>
      </c>
      <c r="W73" s="11">
        <f t="shared" si="216"/>
        <v>16.234480456278185</v>
      </c>
      <c r="X73" s="11">
        <f t="shared" si="216"/>
        <v>16.234480456278185</v>
      </c>
      <c r="Y73" s="11">
        <f t="shared" si="216"/>
        <v>16.234480456278185</v>
      </c>
      <c r="Z73" s="11">
        <f t="shared" si="216"/>
        <v>16.234480456278185</v>
      </c>
      <c r="AA73" s="11">
        <f t="shared" si="216"/>
        <v>16.234480456278185</v>
      </c>
      <c r="AB73" s="11">
        <f t="shared" si="216"/>
        <v>16.234480456278185</v>
      </c>
      <c r="AC73" s="11">
        <f t="shared" si="216"/>
        <v>16.234480456278185</v>
      </c>
      <c r="AD73" s="11">
        <f t="shared" si="216"/>
        <v>16.234480456278185</v>
      </c>
      <c r="AE73" s="11">
        <f t="shared" si="216"/>
        <v>16.234480456278185</v>
      </c>
      <c r="AF73" s="11">
        <f t="shared" si="216"/>
        <v>16.234480456278185</v>
      </c>
      <c r="AG73" s="11">
        <f t="shared" si="216"/>
        <v>16.234480456278185</v>
      </c>
      <c r="AH73" s="11">
        <f t="shared" si="216"/>
        <v>16.234480456278185</v>
      </c>
      <c r="AI73" s="11">
        <f t="shared" si="216"/>
        <v>16.234480456278185</v>
      </c>
      <c r="AJ73" s="11">
        <f t="shared" si="216"/>
        <v>16.234480456278185</v>
      </c>
      <c r="AK73" s="11">
        <f t="shared" si="216"/>
        <v>16.234480456278185</v>
      </c>
      <c r="AL73" s="11">
        <f t="shared" si="216"/>
        <v>16.234480456278185</v>
      </c>
      <c r="AM73" s="11">
        <f t="shared" si="216"/>
        <v>16.234480456278185</v>
      </c>
      <c r="AN73" s="11">
        <f t="shared" si="216"/>
        <v>16.234480456278185</v>
      </c>
      <c r="AO73" s="11">
        <f t="shared" si="216"/>
        <v>16.234480456278185</v>
      </c>
      <c r="AP73" s="11">
        <f t="shared" si="216"/>
        <v>16.234480456278185</v>
      </c>
      <c r="AQ73" s="11">
        <f t="shared" si="216"/>
        <v>16.234480456278185</v>
      </c>
      <c r="AR73" s="11">
        <f t="shared" si="216"/>
        <v>16.234480456278185</v>
      </c>
      <c r="AS73" s="11">
        <f t="shared" si="216"/>
        <v>16.234480456278185</v>
      </c>
      <c r="AT73" s="11">
        <f t="shared" si="216"/>
        <v>16.234480456278185</v>
      </c>
      <c r="AU73" s="11">
        <f t="shared" si="216"/>
        <v>16.234480456278185</v>
      </c>
      <c r="AV73" s="11">
        <f t="shared" si="216"/>
        <v>16.234480456278185</v>
      </c>
      <c r="AW73" s="11">
        <f t="shared" si="216"/>
        <v>16.234480456278185</v>
      </c>
      <c r="AX73" s="11">
        <f t="shared" si="216"/>
        <v>16.234480456278185</v>
      </c>
      <c r="AY73" s="11">
        <f t="shared" si="216"/>
        <v>16.234480456278185</v>
      </c>
      <c r="AZ73" s="11">
        <f t="shared" si="216"/>
        <v>16.234480456278185</v>
      </c>
      <c r="BA73" s="11">
        <f t="shared" si="216"/>
        <v>16.234480456278185</v>
      </c>
      <c r="BB73" s="11">
        <f t="shared" si="216"/>
        <v>16.234480456278185</v>
      </c>
      <c r="BC73" s="11">
        <f t="shared" si="216"/>
        <v>16.234480456278185</v>
      </c>
      <c r="BD73" s="11">
        <f t="shared" si="216"/>
        <v>16.234480456278185</v>
      </c>
      <c r="BE73" s="11">
        <f t="shared" si="216"/>
        <v>16.234480456278185</v>
      </c>
      <c r="BF73" s="11">
        <f t="shared" si="216"/>
        <v>16.234480456278185</v>
      </c>
      <c r="BG73" s="11">
        <f t="shared" si="216"/>
        <v>16.234480456278185</v>
      </c>
      <c r="BH73" s="11">
        <f t="shared" si="216"/>
        <v>16.234480456278185</v>
      </c>
      <c r="BI73" s="11">
        <f t="shared" si="216"/>
        <v>16.234480456278185</v>
      </c>
      <c r="BJ73" s="11">
        <f t="shared" si="216"/>
        <v>16.234480456278185</v>
      </c>
      <c r="BK73" s="11">
        <f t="shared" si="216"/>
        <v>16.234480456278185</v>
      </c>
      <c r="BL73" s="11">
        <f t="shared" si="216"/>
        <v>16.234480456278185</v>
      </c>
      <c r="BM73" s="11">
        <f t="shared" si="216"/>
        <v>16.234480456278185</v>
      </c>
      <c r="BN73" s="11">
        <f t="shared" si="216"/>
        <v>16.234480456278185</v>
      </c>
      <c r="BO73" s="11">
        <f t="shared" si="216"/>
        <v>16.234480456278185</v>
      </c>
      <c r="BP73" s="11">
        <f t="shared" si="216"/>
        <v>16.234480456278185</v>
      </c>
      <c r="BQ73" s="11">
        <f t="shared" si="216"/>
        <v>16.234480456278185</v>
      </c>
      <c r="BR73" s="11">
        <f t="shared" si="216"/>
        <v>16.234480456278185</v>
      </c>
      <c r="BS73" s="11">
        <f t="shared" si="216"/>
        <v>16.234480456278185</v>
      </c>
      <c r="BT73" s="11">
        <f t="shared" si="216"/>
        <v>16.234480456278185</v>
      </c>
      <c r="BU73" s="11">
        <f t="shared" si="216"/>
        <v>16.234480456278185</v>
      </c>
    </row>
    <row r="74" spans="1:73" x14ac:dyDescent="0.25">
      <c r="A74" s="8" t="s">
        <v>73</v>
      </c>
      <c r="B74" s="11">
        <f>AVERAGE('Кредитование ФЛ'!Z74:BV74)</f>
        <v>16.039658400989637</v>
      </c>
      <c r="C74" s="11">
        <f>$B$74</f>
        <v>16.039658400989637</v>
      </c>
      <c r="D74" s="11">
        <f t="shared" ref="D74:M74" si="217">$B$74</f>
        <v>16.039658400989637</v>
      </c>
      <c r="E74" s="11">
        <f t="shared" si="217"/>
        <v>16.039658400989637</v>
      </c>
      <c r="F74" s="11">
        <f t="shared" si="217"/>
        <v>16.039658400989637</v>
      </c>
      <c r="G74" s="11">
        <f t="shared" si="217"/>
        <v>16.039658400989637</v>
      </c>
      <c r="H74" s="11">
        <f t="shared" si="217"/>
        <v>16.039658400989637</v>
      </c>
      <c r="I74" s="11">
        <f t="shared" si="217"/>
        <v>16.039658400989637</v>
      </c>
      <c r="J74" s="11">
        <f t="shared" si="217"/>
        <v>16.039658400989637</v>
      </c>
      <c r="K74" s="11">
        <f t="shared" si="217"/>
        <v>16.039658400989637</v>
      </c>
      <c r="L74" s="11">
        <f t="shared" si="217"/>
        <v>16.039658400989637</v>
      </c>
      <c r="M74" s="11">
        <f t="shared" si="217"/>
        <v>16.039658400989637</v>
      </c>
      <c r="N74" s="21">
        <f>AVERAGE('Кредитование ФЛ'!AL74:CH74)</f>
        <v>15.935800400937651</v>
      </c>
      <c r="O74" s="11">
        <f t="shared" si="199"/>
        <v>15.935800400937651</v>
      </c>
      <c r="P74" s="11">
        <f t="shared" ref="P74:S74" si="218">O74</f>
        <v>15.935800400937651</v>
      </c>
      <c r="Q74" s="11">
        <f t="shared" si="218"/>
        <v>15.935800400937651</v>
      </c>
      <c r="R74" s="11">
        <f t="shared" si="218"/>
        <v>15.935800400937651</v>
      </c>
      <c r="S74" s="11">
        <f t="shared" si="218"/>
        <v>15.935800400937651</v>
      </c>
      <c r="T74" s="11">
        <f t="shared" ref="T74:BU74" si="219">S74</f>
        <v>15.935800400937651</v>
      </c>
      <c r="U74" s="11">
        <f t="shared" si="219"/>
        <v>15.935800400937651</v>
      </c>
      <c r="V74" s="11">
        <f t="shared" si="219"/>
        <v>15.935800400937651</v>
      </c>
      <c r="W74" s="11">
        <f t="shared" si="219"/>
        <v>15.935800400937651</v>
      </c>
      <c r="X74" s="11">
        <f t="shared" si="219"/>
        <v>15.935800400937651</v>
      </c>
      <c r="Y74" s="11">
        <f t="shared" si="219"/>
        <v>15.935800400937651</v>
      </c>
      <c r="Z74" s="11">
        <f t="shared" si="219"/>
        <v>15.935800400937651</v>
      </c>
      <c r="AA74" s="11">
        <f t="shared" si="219"/>
        <v>15.935800400937651</v>
      </c>
      <c r="AB74" s="11">
        <f t="shared" si="219"/>
        <v>15.935800400937651</v>
      </c>
      <c r="AC74" s="11">
        <f t="shared" si="219"/>
        <v>15.935800400937651</v>
      </c>
      <c r="AD74" s="11">
        <f t="shared" si="219"/>
        <v>15.935800400937651</v>
      </c>
      <c r="AE74" s="11">
        <f t="shared" si="219"/>
        <v>15.935800400937651</v>
      </c>
      <c r="AF74" s="11">
        <f t="shared" si="219"/>
        <v>15.935800400937651</v>
      </c>
      <c r="AG74" s="11">
        <f t="shared" si="219"/>
        <v>15.935800400937651</v>
      </c>
      <c r="AH74" s="11">
        <f t="shared" si="219"/>
        <v>15.935800400937651</v>
      </c>
      <c r="AI74" s="11">
        <f t="shared" si="219"/>
        <v>15.935800400937651</v>
      </c>
      <c r="AJ74" s="11">
        <f t="shared" si="219"/>
        <v>15.935800400937651</v>
      </c>
      <c r="AK74" s="11">
        <f t="shared" si="219"/>
        <v>15.935800400937651</v>
      </c>
      <c r="AL74" s="11">
        <f t="shared" si="219"/>
        <v>15.935800400937651</v>
      </c>
      <c r="AM74" s="11">
        <f t="shared" si="219"/>
        <v>15.935800400937651</v>
      </c>
      <c r="AN74" s="11">
        <f t="shared" si="219"/>
        <v>15.935800400937651</v>
      </c>
      <c r="AO74" s="11">
        <f t="shared" si="219"/>
        <v>15.935800400937651</v>
      </c>
      <c r="AP74" s="11">
        <f t="shared" si="219"/>
        <v>15.935800400937651</v>
      </c>
      <c r="AQ74" s="11">
        <f t="shared" si="219"/>
        <v>15.935800400937651</v>
      </c>
      <c r="AR74" s="11">
        <f t="shared" si="219"/>
        <v>15.935800400937651</v>
      </c>
      <c r="AS74" s="11">
        <f t="shared" si="219"/>
        <v>15.935800400937651</v>
      </c>
      <c r="AT74" s="11">
        <f t="shared" si="219"/>
        <v>15.935800400937651</v>
      </c>
      <c r="AU74" s="11">
        <f t="shared" si="219"/>
        <v>15.935800400937651</v>
      </c>
      <c r="AV74" s="11">
        <f t="shared" si="219"/>
        <v>15.935800400937651</v>
      </c>
      <c r="AW74" s="11">
        <f t="shared" si="219"/>
        <v>15.935800400937651</v>
      </c>
      <c r="AX74" s="11">
        <f t="shared" si="219"/>
        <v>15.935800400937651</v>
      </c>
      <c r="AY74" s="11">
        <f t="shared" si="219"/>
        <v>15.935800400937651</v>
      </c>
      <c r="AZ74" s="11">
        <f t="shared" si="219"/>
        <v>15.935800400937651</v>
      </c>
      <c r="BA74" s="11">
        <f t="shared" si="219"/>
        <v>15.935800400937651</v>
      </c>
      <c r="BB74" s="11">
        <f t="shared" si="219"/>
        <v>15.935800400937651</v>
      </c>
      <c r="BC74" s="11">
        <f t="shared" si="219"/>
        <v>15.935800400937651</v>
      </c>
      <c r="BD74" s="11">
        <f t="shared" si="219"/>
        <v>15.935800400937651</v>
      </c>
      <c r="BE74" s="11">
        <f t="shared" si="219"/>
        <v>15.935800400937651</v>
      </c>
      <c r="BF74" s="11">
        <f t="shared" si="219"/>
        <v>15.935800400937651</v>
      </c>
      <c r="BG74" s="11">
        <f t="shared" si="219"/>
        <v>15.935800400937651</v>
      </c>
      <c r="BH74" s="11">
        <f t="shared" si="219"/>
        <v>15.935800400937651</v>
      </c>
      <c r="BI74" s="11">
        <f t="shared" si="219"/>
        <v>15.935800400937651</v>
      </c>
      <c r="BJ74" s="11">
        <f t="shared" si="219"/>
        <v>15.935800400937651</v>
      </c>
      <c r="BK74" s="11">
        <f t="shared" si="219"/>
        <v>15.935800400937651</v>
      </c>
      <c r="BL74" s="11">
        <f t="shared" si="219"/>
        <v>15.935800400937651</v>
      </c>
      <c r="BM74" s="11">
        <f t="shared" si="219"/>
        <v>15.935800400937651</v>
      </c>
      <c r="BN74" s="11">
        <f t="shared" si="219"/>
        <v>15.935800400937651</v>
      </c>
      <c r="BO74" s="11">
        <f t="shared" si="219"/>
        <v>15.935800400937651</v>
      </c>
      <c r="BP74" s="11">
        <f t="shared" si="219"/>
        <v>15.935800400937651</v>
      </c>
      <c r="BQ74" s="11">
        <f t="shared" si="219"/>
        <v>15.935800400937651</v>
      </c>
      <c r="BR74" s="11">
        <f t="shared" si="219"/>
        <v>15.935800400937651</v>
      </c>
      <c r="BS74" s="11">
        <f t="shared" si="219"/>
        <v>15.935800400937651</v>
      </c>
      <c r="BT74" s="11">
        <f t="shared" si="219"/>
        <v>15.935800400937651</v>
      </c>
      <c r="BU74" s="11">
        <f t="shared" si="219"/>
        <v>15.935800400937651</v>
      </c>
    </row>
    <row r="75" spans="1:73" x14ac:dyDescent="0.25">
      <c r="A75" s="8" t="s">
        <v>74</v>
      </c>
      <c r="B75" s="11">
        <f>AVERAGE('Кредитование ФЛ'!Z75:BV75)</f>
        <v>15.449613944453487</v>
      </c>
      <c r="C75" s="11">
        <f>$B$75</f>
        <v>15.449613944453487</v>
      </c>
      <c r="D75" s="11">
        <f t="shared" ref="D75:M75" si="220">$B$75</f>
        <v>15.449613944453487</v>
      </c>
      <c r="E75" s="11">
        <f t="shared" si="220"/>
        <v>15.449613944453487</v>
      </c>
      <c r="F75" s="11">
        <f t="shared" si="220"/>
        <v>15.449613944453487</v>
      </c>
      <c r="G75" s="11">
        <f t="shared" si="220"/>
        <v>15.449613944453487</v>
      </c>
      <c r="H75" s="11">
        <f t="shared" si="220"/>
        <v>15.449613944453487</v>
      </c>
      <c r="I75" s="11">
        <f t="shared" si="220"/>
        <v>15.449613944453487</v>
      </c>
      <c r="J75" s="11">
        <f t="shared" si="220"/>
        <v>15.449613944453487</v>
      </c>
      <c r="K75" s="11">
        <f t="shared" si="220"/>
        <v>15.449613944453487</v>
      </c>
      <c r="L75" s="11">
        <f t="shared" si="220"/>
        <v>15.449613944453487</v>
      </c>
      <c r="M75" s="11">
        <f t="shared" si="220"/>
        <v>15.449613944453487</v>
      </c>
      <c r="N75" s="21">
        <f>AVERAGE('Кредитование ФЛ'!AL75:CH75)</f>
        <v>15.984886362241481</v>
      </c>
      <c r="O75" s="11">
        <f t="shared" si="199"/>
        <v>15.984886362241481</v>
      </c>
      <c r="P75" s="11">
        <f t="shared" ref="P75:S75" si="221">O75</f>
        <v>15.984886362241481</v>
      </c>
      <c r="Q75" s="11">
        <f t="shared" si="221"/>
        <v>15.984886362241481</v>
      </c>
      <c r="R75" s="11">
        <f t="shared" si="221"/>
        <v>15.984886362241481</v>
      </c>
      <c r="S75" s="11">
        <f t="shared" si="221"/>
        <v>15.984886362241481</v>
      </c>
      <c r="T75" s="11">
        <f t="shared" ref="T75:BU75" si="222">S75</f>
        <v>15.984886362241481</v>
      </c>
      <c r="U75" s="11">
        <f t="shared" si="222"/>
        <v>15.984886362241481</v>
      </c>
      <c r="V75" s="11">
        <f t="shared" si="222"/>
        <v>15.984886362241481</v>
      </c>
      <c r="W75" s="11">
        <f t="shared" si="222"/>
        <v>15.984886362241481</v>
      </c>
      <c r="X75" s="11">
        <f t="shared" si="222"/>
        <v>15.984886362241481</v>
      </c>
      <c r="Y75" s="11">
        <f t="shared" si="222"/>
        <v>15.984886362241481</v>
      </c>
      <c r="Z75" s="11">
        <f t="shared" si="222"/>
        <v>15.984886362241481</v>
      </c>
      <c r="AA75" s="11">
        <f t="shared" si="222"/>
        <v>15.984886362241481</v>
      </c>
      <c r="AB75" s="11">
        <f t="shared" si="222"/>
        <v>15.984886362241481</v>
      </c>
      <c r="AC75" s="11">
        <f t="shared" si="222"/>
        <v>15.984886362241481</v>
      </c>
      <c r="AD75" s="11">
        <f t="shared" si="222"/>
        <v>15.984886362241481</v>
      </c>
      <c r="AE75" s="11">
        <f t="shared" si="222"/>
        <v>15.984886362241481</v>
      </c>
      <c r="AF75" s="11">
        <f t="shared" si="222"/>
        <v>15.984886362241481</v>
      </c>
      <c r="AG75" s="11">
        <f t="shared" si="222"/>
        <v>15.984886362241481</v>
      </c>
      <c r="AH75" s="11">
        <f t="shared" si="222"/>
        <v>15.984886362241481</v>
      </c>
      <c r="AI75" s="11">
        <f t="shared" si="222"/>
        <v>15.984886362241481</v>
      </c>
      <c r="AJ75" s="11">
        <f t="shared" si="222"/>
        <v>15.984886362241481</v>
      </c>
      <c r="AK75" s="11">
        <f t="shared" si="222"/>
        <v>15.984886362241481</v>
      </c>
      <c r="AL75" s="11">
        <f t="shared" si="222"/>
        <v>15.984886362241481</v>
      </c>
      <c r="AM75" s="11">
        <f t="shared" si="222"/>
        <v>15.984886362241481</v>
      </c>
      <c r="AN75" s="11">
        <f t="shared" si="222"/>
        <v>15.984886362241481</v>
      </c>
      <c r="AO75" s="11">
        <f t="shared" si="222"/>
        <v>15.984886362241481</v>
      </c>
      <c r="AP75" s="11">
        <f t="shared" si="222"/>
        <v>15.984886362241481</v>
      </c>
      <c r="AQ75" s="11">
        <f t="shared" si="222"/>
        <v>15.984886362241481</v>
      </c>
      <c r="AR75" s="11">
        <f t="shared" si="222"/>
        <v>15.984886362241481</v>
      </c>
      <c r="AS75" s="11">
        <f t="shared" si="222"/>
        <v>15.984886362241481</v>
      </c>
      <c r="AT75" s="11">
        <f t="shared" si="222"/>
        <v>15.984886362241481</v>
      </c>
      <c r="AU75" s="11">
        <f t="shared" si="222"/>
        <v>15.984886362241481</v>
      </c>
      <c r="AV75" s="11">
        <f t="shared" si="222"/>
        <v>15.984886362241481</v>
      </c>
      <c r="AW75" s="11">
        <f t="shared" si="222"/>
        <v>15.984886362241481</v>
      </c>
      <c r="AX75" s="11">
        <f t="shared" si="222"/>
        <v>15.984886362241481</v>
      </c>
      <c r="AY75" s="11">
        <f t="shared" si="222"/>
        <v>15.984886362241481</v>
      </c>
      <c r="AZ75" s="11">
        <f t="shared" si="222"/>
        <v>15.984886362241481</v>
      </c>
      <c r="BA75" s="11">
        <f t="shared" si="222"/>
        <v>15.984886362241481</v>
      </c>
      <c r="BB75" s="11">
        <f t="shared" si="222"/>
        <v>15.984886362241481</v>
      </c>
      <c r="BC75" s="11">
        <f t="shared" si="222"/>
        <v>15.984886362241481</v>
      </c>
      <c r="BD75" s="11">
        <f t="shared" si="222"/>
        <v>15.984886362241481</v>
      </c>
      <c r="BE75" s="11">
        <f t="shared" si="222"/>
        <v>15.984886362241481</v>
      </c>
      <c r="BF75" s="11">
        <f t="shared" si="222"/>
        <v>15.984886362241481</v>
      </c>
      <c r="BG75" s="11">
        <f t="shared" si="222"/>
        <v>15.984886362241481</v>
      </c>
      <c r="BH75" s="11">
        <f t="shared" si="222"/>
        <v>15.984886362241481</v>
      </c>
      <c r="BI75" s="11">
        <f t="shared" si="222"/>
        <v>15.984886362241481</v>
      </c>
      <c r="BJ75" s="11">
        <f t="shared" si="222"/>
        <v>15.984886362241481</v>
      </c>
      <c r="BK75" s="11">
        <f t="shared" si="222"/>
        <v>15.984886362241481</v>
      </c>
      <c r="BL75" s="11">
        <f t="shared" si="222"/>
        <v>15.984886362241481</v>
      </c>
      <c r="BM75" s="11">
        <f t="shared" si="222"/>
        <v>15.984886362241481</v>
      </c>
      <c r="BN75" s="11">
        <f t="shared" si="222"/>
        <v>15.984886362241481</v>
      </c>
      <c r="BO75" s="11">
        <f t="shared" si="222"/>
        <v>15.984886362241481</v>
      </c>
      <c r="BP75" s="11">
        <f t="shared" si="222"/>
        <v>15.984886362241481</v>
      </c>
      <c r="BQ75" s="11">
        <f t="shared" si="222"/>
        <v>15.984886362241481</v>
      </c>
      <c r="BR75" s="11">
        <f t="shared" si="222"/>
        <v>15.984886362241481</v>
      </c>
      <c r="BS75" s="11">
        <f t="shared" si="222"/>
        <v>15.984886362241481</v>
      </c>
      <c r="BT75" s="11">
        <f t="shared" si="222"/>
        <v>15.984886362241481</v>
      </c>
      <c r="BU75" s="11">
        <f t="shared" si="222"/>
        <v>15.984886362241481</v>
      </c>
    </row>
    <row r="76" spans="1:73" ht="31.5" x14ac:dyDescent="0.25">
      <c r="A76" s="8" t="s">
        <v>75</v>
      </c>
      <c r="B76" s="11">
        <f>AVERAGE('Кредитование ФЛ'!Z76:BV76)</f>
        <v>15.250150879909567</v>
      </c>
      <c r="C76" s="11">
        <f>$B$76</f>
        <v>15.250150879909567</v>
      </c>
      <c r="D76" s="11">
        <f t="shared" ref="D76:M76" si="223">$B$76</f>
        <v>15.250150879909567</v>
      </c>
      <c r="E76" s="11">
        <f t="shared" si="223"/>
        <v>15.250150879909567</v>
      </c>
      <c r="F76" s="11">
        <f t="shared" si="223"/>
        <v>15.250150879909567</v>
      </c>
      <c r="G76" s="11">
        <f t="shared" si="223"/>
        <v>15.250150879909567</v>
      </c>
      <c r="H76" s="11">
        <f t="shared" si="223"/>
        <v>15.250150879909567</v>
      </c>
      <c r="I76" s="11">
        <f t="shared" si="223"/>
        <v>15.250150879909567</v>
      </c>
      <c r="J76" s="11">
        <f t="shared" si="223"/>
        <v>15.250150879909567</v>
      </c>
      <c r="K76" s="11">
        <f t="shared" si="223"/>
        <v>15.250150879909567</v>
      </c>
      <c r="L76" s="11">
        <f t="shared" si="223"/>
        <v>15.250150879909567</v>
      </c>
      <c r="M76" s="11">
        <f t="shared" si="223"/>
        <v>15.250150879909567</v>
      </c>
      <c r="N76" s="21">
        <f>AVERAGE('Кредитование ФЛ'!AL76:CH76)</f>
        <v>15.43706311542554</v>
      </c>
      <c r="O76" s="11">
        <f t="shared" si="199"/>
        <v>15.43706311542554</v>
      </c>
      <c r="P76" s="11">
        <f t="shared" ref="P76:S76" si="224">O76</f>
        <v>15.43706311542554</v>
      </c>
      <c r="Q76" s="11">
        <f t="shared" si="224"/>
        <v>15.43706311542554</v>
      </c>
      <c r="R76" s="11">
        <f t="shared" si="224"/>
        <v>15.43706311542554</v>
      </c>
      <c r="S76" s="11">
        <f t="shared" si="224"/>
        <v>15.43706311542554</v>
      </c>
      <c r="T76" s="11">
        <f t="shared" ref="T76:BU76" si="225">S76</f>
        <v>15.43706311542554</v>
      </c>
      <c r="U76" s="11">
        <f t="shared" si="225"/>
        <v>15.43706311542554</v>
      </c>
      <c r="V76" s="11">
        <f t="shared" si="225"/>
        <v>15.43706311542554</v>
      </c>
      <c r="W76" s="11">
        <f t="shared" si="225"/>
        <v>15.43706311542554</v>
      </c>
      <c r="X76" s="11">
        <f t="shared" si="225"/>
        <v>15.43706311542554</v>
      </c>
      <c r="Y76" s="11">
        <f t="shared" si="225"/>
        <v>15.43706311542554</v>
      </c>
      <c r="Z76" s="11">
        <f t="shared" si="225"/>
        <v>15.43706311542554</v>
      </c>
      <c r="AA76" s="11">
        <f t="shared" si="225"/>
        <v>15.43706311542554</v>
      </c>
      <c r="AB76" s="11">
        <f t="shared" si="225"/>
        <v>15.43706311542554</v>
      </c>
      <c r="AC76" s="11">
        <f t="shared" si="225"/>
        <v>15.43706311542554</v>
      </c>
      <c r="AD76" s="11">
        <f t="shared" si="225"/>
        <v>15.43706311542554</v>
      </c>
      <c r="AE76" s="11">
        <f t="shared" si="225"/>
        <v>15.43706311542554</v>
      </c>
      <c r="AF76" s="11">
        <f t="shared" si="225"/>
        <v>15.43706311542554</v>
      </c>
      <c r="AG76" s="11">
        <f t="shared" si="225"/>
        <v>15.43706311542554</v>
      </c>
      <c r="AH76" s="11">
        <f t="shared" si="225"/>
        <v>15.43706311542554</v>
      </c>
      <c r="AI76" s="11">
        <f t="shared" si="225"/>
        <v>15.43706311542554</v>
      </c>
      <c r="AJ76" s="11">
        <f t="shared" si="225"/>
        <v>15.43706311542554</v>
      </c>
      <c r="AK76" s="11">
        <f t="shared" si="225"/>
        <v>15.43706311542554</v>
      </c>
      <c r="AL76" s="11">
        <f t="shared" si="225"/>
        <v>15.43706311542554</v>
      </c>
      <c r="AM76" s="11">
        <f t="shared" si="225"/>
        <v>15.43706311542554</v>
      </c>
      <c r="AN76" s="11">
        <f t="shared" si="225"/>
        <v>15.43706311542554</v>
      </c>
      <c r="AO76" s="11">
        <f t="shared" si="225"/>
        <v>15.43706311542554</v>
      </c>
      <c r="AP76" s="11">
        <f t="shared" si="225"/>
        <v>15.43706311542554</v>
      </c>
      <c r="AQ76" s="11">
        <f t="shared" si="225"/>
        <v>15.43706311542554</v>
      </c>
      <c r="AR76" s="11">
        <f t="shared" si="225"/>
        <v>15.43706311542554</v>
      </c>
      <c r="AS76" s="11">
        <f t="shared" si="225"/>
        <v>15.43706311542554</v>
      </c>
      <c r="AT76" s="11">
        <f t="shared" si="225"/>
        <v>15.43706311542554</v>
      </c>
      <c r="AU76" s="11">
        <f t="shared" si="225"/>
        <v>15.43706311542554</v>
      </c>
      <c r="AV76" s="11">
        <f t="shared" si="225"/>
        <v>15.43706311542554</v>
      </c>
      <c r="AW76" s="11">
        <f t="shared" si="225"/>
        <v>15.43706311542554</v>
      </c>
      <c r="AX76" s="11">
        <f t="shared" si="225"/>
        <v>15.43706311542554</v>
      </c>
      <c r="AY76" s="11">
        <f t="shared" si="225"/>
        <v>15.43706311542554</v>
      </c>
      <c r="AZ76" s="11">
        <f t="shared" si="225"/>
        <v>15.43706311542554</v>
      </c>
      <c r="BA76" s="11">
        <f t="shared" si="225"/>
        <v>15.43706311542554</v>
      </c>
      <c r="BB76" s="11">
        <f t="shared" si="225"/>
        <v>15.43706311542554</v>
      </c>
      <c r="BC76" s="11">
        <f t="shared" si="225"/>
        <v>15.43706311542554</v>
      </c>
      <c r="BD76" s="11">
        <f t="shared" si="225"/>
        <v>15.43706311542554</v>
      </c>
      <c r="BE76" s="11">
        <f t="shared" si="225"/>
        <v>15.43706311542554</v>
      </c>
      <c r="BF76" s="11">
        <f t="shared" si="225"/>
        <v>15.43706311542554</v>
      </c>
      <c r="BG76" s="11">
        <f t="shared" si="225"/>
        <v>15.43706311542554</v>
      </c>
      <c r="BH76" s="11">
        <f t="shared" si="225"/>
        <v>15.43706311542554</v>
      </c>
      <c r="BI76" s="11">
        <f t="shared" si="225"/>
        <v>15.43706311542554</v>
      </c>
      <c r="BJ76" s="11">
        <f t="shared" si="225"/>
        <v>15.43706311542554</v>
      </c>
      <c r="BK76" s="11">
        <f t="shared" si="225"/>
        <v>15.43706311542554</v>
      </c>
      <c r="BL76" s="11">
        <f t="shared" si="225"/>
        <v>15.43706311542554</v>
      </c>
      <c r="BM76" s="11">
        <f t="shared" si="225"/>
        <v>15.43706311542554</v>
      </c>
      <c r="BN76" s="11">
        <f t="shared" si="225"/>
        <v>15.43706311542554</v>
      </c>
      <c r="BO76" s="11">
        <f t="shared" si="225"/>
        <v>15.43706311542554</v>
      </c>
      <c r="BP76" s="11">
        <f t="shared" si="225"/>
        <v>15.43706311542554</v>
      </c>
      <c r="BQ76" s="11">
        <f t="shared" si="225"/>
        <v>15.43706311542554</v>
      </c>
      <c r="BR76" s="11">
        <f t="shared" si="225"/>
        <v>15.43706311542554</v>
      </c>
      <c r="BS76" s="11">
        <f t="shared" si="225"/>
        <v>15.43706311542554</v>
      </c>
      <c r="BT76" s="11">
        <f t="shared" si="225"/>
        <v>15.43706311542554</v>
      </c>
      <c r="BU76" s="11">
        <f t="shared" si="225"/>
        <v>15.43706311542554</v>
      </c>
    </row>
    <row r="77" spans="1:73" x14ac:dyDescent="0.25">
      <c r="A77" s="8" t="s">
        <v>76</v>
      </c>
      <c r="B77" s="11">
        <f>AVERAGE('Кредитование ФЛ'!Z77:BV77)</f>
        <v>17.494386531672511</v>
      </c>
      <c r="C77" s="11">
        <f>$B$77</f>
        <v>17.494386531672511</v>
      </c>
      <c r="D77" s="11">
        <f t="shared" ref="D77:M77" si="226">$B$77</f>
        <v>17.494386531672511</v>
      </c>
      <c r="E77" s="11">
        <f t="shared" si="226"/>
        <v>17.494386531672511</v>
      </c>
      <c r="F77" s="11">
        <f t="shared" si="226"/>
        <v>17.494386531672511</v>
      </c>
      <c r="G77" s="11">
        <f t="shared" si="226"/>
        <v>17.494386531672511</v>
      </c>
      <c r="H77" s="11">
        <f t="shared" si="226"/>
        <v>17.494386531672511</v>
      </c>
      <c r="I77" s="11">
        <f t="shared" si="226"/>
        <v>17.494386531672511</v>
      </c>
      <c r="J77" s="11">
        <f t="shared" si="226"/>
        <v>17.494386531672511</v>
      </c>
      <c r="K77" s="11">
        <f t="shared" si="226"/>
        <v>17.494386531672511</v>
      </c>
      <c r="L77" s="11">
        <f t="shared" si="226"/>
        <v>17.494386531672511</v>
      </c>
      <c r="M77" s="11">
        <f t="shared" si="226"/>
        <v>17.494386531672511</v>
      </c>
      <c r="N77" s="21">
        <f>AVERAGE('Кредитование ФЛ'!AL77:CH77)</f>
        <v>17.788243668759243</v>
      </c>
      <c r="O77" s="11">
        <f t="shared" si="199"/>
        <v>17.788243668759243</v>
      </c>
      <c r="P77" s="11">
        <f t="shared" ref="P77:S77" si="227">O77</f>
        <v>17.788243668759243</v>
      </c>
      <c r="Q77" s="11">
        <f t="shared" si="227"/>
        <v>17.788243668759243</v>
      </c>
      <c r="R77" s="11">
        <f t="shared" si="227"/>
        <v>17.788243668759243</v>
      </c>
      <c r="S77" s="11">
        <f t="shared" si="227"/>
        <v>17.788243668759243</v>
      </c>
      <c r="T77" s="11">
        <f t="shared" ref="T77:BU77" si="228">S77</f>
        <v>17.788243668759243</v>
      </c>
      <c r="U77" s="11">
        <f t="shared" si="228"/>
        <v>17.788243668759243</v>
      </c>
      <c r="V77" s="11">
        <f t="shared" si="228"/>
        <v>17.788243668759243</v>
      </c>
      <c r="W77" s="11">
        <f t="shared" si="228"/>
        <v>17.788243668759243</v>
      </c>
      <c r="X77" s="11">
        <f t="shared" si="228"/>
        <v>17.788243668759243</v>
      </c>
      <c r="Y77" s="11">
        <f t="shared" si="228"/>
        <v>17.788243668759243</v>
      </c>
      <c r="Z77" s="11">
        <f t="shared" si="228"/>
        <v>17.788243668759243</v>
      </c>
      <c r="AA77" s="11">
        <f t="shared" si="228"/>
        <v>17.788243668759243</v>
      </c>
      <c r="AB77" s="11">
        <f t="shared" si="228"/>
        <v>17.788243668759243</v>
      </c>
      <c r="AC77" s="11">
        <f t="shared" si="228"/>
        <v>17.788243668759243</v>
      </c>
      <c r="AD77" s="11">
        <f t="shared" si="228"/>
        <v>17.788243668759243</v>
      </c>
      <c r="AE77" s="11">
        <f t="shared" si="228"/>
        <v>17.788243668759243</v>
      </c>
      <c r="AF77" s="11">
        <f t="shared" si="228"/>
        <v>17.788243668759243</v>
      </c>
      <c r="AG77" s="11">
        <f t="shared" si="228"/>
        <v>17.788243668759243</v>
      </c>
      <c r="AH77" s="11">
        <f t="shared" si="228"/>
        <v>17.788243668759243</v>
      </c>
      <c r="AI77" s="11">
        <f t="shared" si="228"/>
        <v>17.788243668759243</v>
      </c>
      <c r="AJ77" s="11">
        <f t="shared" si="228"/>
        <v>17.788243668759243</v>
      </c>
      <c r="AK77" s="11">
        <f t="shared" si="228"/>
        <v>17.788243668759243</v>
      </c>
      <c r="AL77" s="11">
        <f t="shared" si="228"/>
        <v>17.788243668759243</v>
      </c>
      <c r="AM77" s="11">
        <f t="shared" si="228"/>
        <v>17.788243668759243</v>
      </c>
      <c r="AN77" s="11">
        <f t="shared" si="228"/>
        <v>17.788243668759243</v>
      </c>
      <c r="AO77" s="11">
        <f t="shared" si="228"/>
        <v>17.788243668759243</v>
      </c>
      <c r="AP77" s="11">
        <f t="shared" si="228"/>
        <v>17.788243668759243</v>
      </c>
      <c r="AQ77" s="11">
        <f t="shared" si="228"/>
        <v>17.788243668759243</v>
      </c>
      <c r="AR77" s="11">
        <f t="shared" si="228"/>
        <v>17.788243668759243</v>
      </c>
      <c r="AS77" s="11">
        <f t="shared" si="228"/>
        <v>17.788243668759243</v>
      </c>
      <c r="AT77" s="11">
        <f t="shared" si="228"/>
        <v>17.788243668759243</v>
      </c>
      <c r="AU77" s="11">
        <f t="shared" si="228"/>
        <v>17.788243668759243</v>
      </c>
      <c r="AV77" s="11">
        <f t="shared" si="228"/>
        <v>17.788243668759243</v>
      </c>
      <c r="AW77" s="11">
        <f t="shared" si="228"/>
        <v>17.788243668759243</v>
      </c>
      <c r="AX77" s="11">
        <f t="shared" si="228"/>
        <v>17.788243668759243</v>
      </c>
      <c r="AY77" s="11">
        <f t="shared" si="228"/>
        <v>17.788243668759243</v>
      </c>
      <c r="AZ77" s="11">
        <f t="shared" si="228"/>
        <v>17.788243668759243</v>
      </c>
      <c r="BA77" s="11">
        <f t="shared" si="228"/>
        <v>17.788243668759243</v>
      </c>
      <c r="BB77" s="11">
        <f t="shared" si="228"/>
        <v>17.788243668759243</v>
      </c>
      <c r="BC77" s="11">
        <f t="shared" si="228"/>
        <v>17.788243668759243</v>
      </c>
      <c r="BD77" s="11">
        <f t="shared" si="228"/>
        <v>17.788243668759243</v>
      </c>
      <c r="BE77" s="11">
        <f t="shared" si="228"/>
        <v>17.788243668759243</v>
      </c>
      <c r="BF77" s="11">
        <f t="shared" si="228"/>
        <v>17.788243668759243</v>
      </c>
      <c r="BG77" s="11">
        <f t="shared" si="228"/>
        <v>17.788243668759243</v>
      </c>
      <c r="BH77" s="11">
        <f t="shared" si="228"/>
        <v>17.788243668759243</v>
      </c>
      <c r="BI77" s="11">
        <f t="shared" si="228"/>
        <v>17.788243668759243</v>
      </c>
      <c r="BJ77" s="11">
        <f t="shared" si="228"/>
        <v>17.788243668759243</v>
      </c>
      <c r="BK77" s="11">
        <f t="shared" si="228"/>
        <v>17.788243668759243</v>
      </c>
      <c r="BL77" s="11">
        <f t="shared" si="228"/>
        <v>17.788243668759243</v>
      </c>
      <c r="BM77" s="11">
        <f t="shared" si="228"/>
        <v>17.788243668759243</v>
      </c>
      <c r="BN77" s="11">
        <f t="shared" si="228"/>
        <v>17.788243668759243</v>
      </c>
      <c r="BO77" s="11">
        <f t="shared" si="228"/>
        <v>17.788243668759243</v>
      </c>
      <c r="BP77" s="11">
        <f t="shared" si="228"/>
        <v>17.788243668759243</v>
      </c>
      <c r="BQ77" s="11">
        <f t="shared" si="228"/>
        <v>17.788243668759243</v>
      </c>
      <c r="BR77" s="11">
        <f t="shared" si="228"/>
        <v>17.788243668759243</v>
      </c>
      <c r="BS77" s="11">
        <f t="shared" si="228"/>
        <v>17.788243668759243</v>
      </c>
      <c r="BT77" s="11">
        <f t="shared" si="228"/>
        <v>17.788243668759243</v>
      </c>
      <c r="BU77" s="11">
        <f t="shared" si="228"/>
        <v>17.788243668759243</v>
      </c>
    </row>
    <row r="78" spans="1:73" x14ac:dyDescent="0.25">
      <c r="A78" s="8" t="s">
        <v>77</v>
      </c>
      <c r="B78" s="11">
        <f>AVERAGE('Кредитование ФЛ'!Z78:BV78)</f>
        <v>15.720565921572584</v>
      </c>
      <c r="C78" s="11">
        <f>$B$78</f>
        <v>15.720565921572584</v>
      </c>
      <c r="D78" s="11">
        <f t="shared" ref="D78:M78" si="229">$B$78</f>
        <v>15.720565921572584</v>
      </c>
      <c r="E78" s="11">
        <f t="shared" si="229"/>
        <v>15.720565921572584</v>
      </c>
      <c r="F78" s="11">
        <f t="shared" si="229"/>
        <v>15.720565921572584</v>
      </c>
      <c r="G78" s="11">
        <f t="shared" si="229"/>
        <v>15.720565921572584</v>
      </c>
      <c r="H78" s="11">
        <f t="shared" si="229"/>
        <v>15.720565921572584</v>
      </c>
      <c r="I78" s="11">
        <f t="shared" si="229"/>
        <v>15.720565921572584</v>
      </c>
      <c r="J78" s="11">
        <f t="shared" si="229"/>
        <v>15.720565921572584</v>
      </c>
      <c r="K78" s="11">
        <f t="shared" si="229"/>
        <v>15.720565921572584</v>
      </c>
      <c r="L78" s="11">
        <f t="shared" si="229"/>
        <v>15.720565921572584</v>
      </c>
      <c r="M78" s="11">
        <f t="shared" si="229"/>
        <v>15.720565921572584</v>
      </c>
      <c r="N78" s="21">
        <f>AVERAGE('Кредитование ФЛ'!AL78:CH78)</f>
        <v>16.141080260507337</v>
      </c>
      <c r="O78" s="11">
        <f t="shared" si="199"/>
        <v>16.141080260507337</v>
      </c>
      <c r="P78" s="11">
        <f t="shared" ref="P78:S78" si="230">O78</f>
        <v>16.141080260507337</v>
      </c>
      <c r="Q78" s="11">
        <f t="shared" si="230"/>
        <v>16.141080260507337</v>
      </c>
      <c r="R78" s="11">
        <f t="shared" si="230"/>
        <v>16.141080260507337</v>
      </c>
      <c r="S78" s="11">
        <f t="shared" si="230"/>
        <v>16.141080260507337</v>
      </c>
      <c r="T78" s="11">
        <f t="shared" ref="T78:BU78" si="231">S78</f>
        <v>16.141080260507337</v>
      </c>
      <c r="U78" s="11">
        <f t="shared" si="231"/>
        <v>16.141080260507337</v>
      </c>
      <c r="V78" s="11">
        <f t="shared" si="231"/>
        <v>16.141080260507337</v>
      </c>
      <c r="W78" s="11">
        <f t="shared" si="231"/>
        <v>16.141080260507337</v>
      </c>
      <c r="X78" s="11">
        <f t="shared" si="231"/>
        <v>16.141080260507337</v>
      </c>
      <c r="Y78" s="11">
        <f t="shared" si="231"/>
        <v>16.141080260507337</v>
      </c>
      <c r="Z78" s="11">
        <f t="shared" si="231"/>
        <v>16.141080260507337</v>
      </c>
      <c r="AA78" s="11">
        <f t="shared" si="231"/>
        <v>16.141080260507337</v>
      </c>
      <c r="AB78" s="11">
        <f t="shared" si="231"/>
        <v>16.141080260507337</v>
      </c>
      <c r="AC78" s="11">
        <f t="shared" si="231"/>
        <v>16.141080260507337</v>
      </c>
      <c r="AD78" s="11">
        <f t="shared" si="231"/>
        <v>16.141080260507337</v>
      </c>
      <c r="AE78" s="11">
        <f t="shared" si="231"/>
        <v>16.141080260507337</v>
      </c>
      <c r="AF78" s="11">
        <f t="shared" si="231"/>
        <v>16.141080260507337</v>
      </c>
      <c r="AG78" s="11">
        <f t="shared" si="231"/>
        <v>16.141080260507337</v>
      </c>
      <c r="AH78" s="11">
        <f t="shared" si="231"/>
        <v>16.141080260507337</v>
      </c>
      <c r="AI78" s="11">
        <f t="shared" si="231"/>
        <v>16.141080260507337</v>
      </c>
      <c r="AJ78" s="11">
        <f t="shared" si="231"/>
        <v>16.141080260507337</v>
      </c>
      <c r="AK78" s="11">
        <f t="shared" si="231"/>
        <v>16.141080260507337</v>
      </c>
      <c r="AL78" s="11">
        <f t="shared" si="231"/>
        <v>16.141080260507337</v>
      </c>
      <c r="AM78" s="11">
        <f t="shared" si="231"/>
        <v>16.141080260507337</v>
      </c>
      <c r="AN78" s="11">
        <f t="shared" si="231"/>
        <v>16.141080260507337</v>
      </c>
      <c r="AO78" s="11">
        <f t="shared" si="231"/>
        <v>16.141080260507337</v>
      </c>
      <c r="AP78" s="11">
        <f t="shared" si="231"/>
        <v>16.141080260507337</v>
      </c>
      <c r="AQ78" s="11">
        <f t="shared" si="231"/>
        <v>16.141080260507337</v>
      </c>
      <c r="AR78" s="11">
        <f t="shared" si="231"/>
        <v>16.141080260507337</v>
      </c>
      <c r="AS78" s="11">
        <f t="shared" si="231"/>
        <v>16.141080260507337</v>
      </c>
      <c r="AT78" s="11">
        <f t="shared" si="231"/>
        <v>16.141080260507337</v>
      </c>
      <c r="AU78" s="11">
        <f t="shared" si="231"/>
        <v>16.141080260507337</v>
      </c>
      <c r="AV78" s="11">
        <f t="shared" si="231"/>
        <v>16.141080260507337</v>
      </c>
      <c r="AW78" s="11">
        <f t="shared" si="231"/>
        <v>16.141080260507337</v>
      </c>
      <c r="AX78" s="11">
        <f t="shared" si="231"/>
        <v>16.141080260507337</v>
      </c>
      <c r="AY78" s="11">
        <f t="shared" si="231"/>
        <v>16.141080260507337</v>
      </c>
      <c r="AZ78" s="11">
        <f t="shared" si="231"/>
        <v>16.141080260507337</v>
      </c>
      <c r="BA78" s="11">
        <f t="shared" si="231"/>
        <v>16.141080260507337</v>
      </c>
      <c r="BB78" s="11">
        <f t="shared" si="231"/>
        <v>16.141080260507337</v>
      </c>
      <c r="BC78" s="11">
        <f t="shared" si="231"/>
        <v>16.141080260507337</v>
      </c>
      <c r="BD78" s="11">
        <f t="shared" si="231"/>
        <v>16.141080260507337</v>
      </c>
      <c r="BE78" s="11">
        <f t="shared" si="231"/>
        <v>16.141080260507337</v>
      </c>
      <c r="BF78" s="11">
        <f t="shared" si="231"/>
        <v>16.141080260507337</v>
      </c>
      <c r="BG78" s="11">
        <f t="shared" si="231"/>
        <v>16.141080260507337</v>
      </c>
      <c r="BH78" s="11">
        <f t="shared" si="231"/>
        <v>16.141080260507337</v>
      </c>
      <c r="BI78" s="11">
        <f t="shared" si="231"/>
        <v>16.141080260507337</v>
      </c>
      <c r="BJ78" s="11">
        <f t="shared" si="231"/>
        <v>16.141080260507337</v>
      </c>
      <c r="BK78" s="11">
        <f t="shared" si="231"/>
        <v>16.141080260507337</v>
      </c>
      <c r="BL78" s="11">
        <f t="shared" si="231"/>
        <v>16.141080260507337</v>
      </c>
      <c r="BM78" s="11">
        <f t="shared" si="231"/>
        <v>16.141080260507337</v>
      </c>
      <c r="BN78" s="11">
        <f t="shared" si="231"/>
        <v>16.141080260507337</v>
      </c>
      <c r="BO78" s="11">
        <f t="shared" si="231"/>
        <v>16.141080260507337</v>
      </c>
      <c r="BP78" s="11">
        <f t="shared" si="231"/>
        <v>16.141080260507337</v>
      </c>
      <c r="BQ78" s="11">
        <f t="shared" si="231"/>
        <v>16.141080260507337</v>
      </c>
      <c r="BR78" s="11">
        <f t="shared" si="231"/>
        <v>16.141080260507337</v>
      </c>
      <c r="BS78" s="11">
        <f t="shared" si="231"/>
        <v>16.141080260507337</v>
      </c>
      <c r="BT78" s="11">
        <f t="shared" si="231"/>
        <v>16.141080260507337</v>
      </c>
      <c r="BU78" s="11">
        <f t="shared" si="231"/>
        <v>16.141080260507337</v>
      </c>
    </row>
    <row r="79" spans="1:73" x14ac:dyDescent="0.25">
      <c r="A79" s="8" t="s">
        <v>78</v>
      </c>
      <c r="B79" s="11">
        <f>AVERAGE('Кредитование ФЛ'!Z79:BV79)</f>
        <v>15.570750574074109</v>
      </c>
      <c r="C79" s="11">
        <f>$B$79</f>
        <v>15.570750574074109</v>
      </c>
      <c r="D79" s="11">
        <f t="shared" ref="D79:M79" si="232">$B$79</f>
        <v>15.570750574074109</v>
      </c>
      <c r="E79" s="11">
        <f t="shared" si="232"/>
        <v>15.570750574074109</v>
      </c>
      <c r="F79" s="11">
        <f t="shared" si="232"/>
        <v>15.570750574074109</v>
      </c>
      <c r="G79" s="11">
        <f t="shared" si="232"/>
        <v>15.570750574074109</v>
      </c>
      <c r="H79" s="11">
        <f t="shared" si="232"/>
        <v>15.570750574074109</v>
      </c>
      <c r="I79" s="11">
        <f t="shared" si="232"/>
        <v>15.570750574074109</v>
      </c>
      <c r="J79" s="11">
        <f t="shared" si="232"/>
        <v>15.570750574074109</v>
      </c>
      <c r="K79" s="11">
        <f t="shared" si="232"/>
        <v>15.570750574074109</v>
      </c>
      <c r="L79" s="11">
        <f t="shared" si="232"/>
        <v>15.570750574074109</v>
      </c>
      <c r="M79" s="11">
        <f t="shared" si="232"/>
        <v>15.570750574074109</v>
      </c>
      <c r="N79" s="21">
        <f>AVERAGE('Кредитование ФЛ'!AL79:CH79)</f>
        <v>15.635383701836606</v>
      </c>
      <c r="O79" s="11">
        <f t="shared" si="199"/>
        <v>15.635383701836606</v>
      </c>
      <c r="P79" s="11">
        <f t="shared" ref="P79:S79" si="233">O79</f>
        <v>15.635383701836606</v>
      </c>
      <c r="Q79" s="11">
        <f t="shared" si="233"/>
        <v>15.635383701836606</v>
      </c>
      <c r="R79" s="11">
        <f t="shared" si="233"/>
        <v>15.635383701836606</v>
      </c>
      <c r="S79" s="11">
        <f t="shared" si="233"/>
        <v>15.635383701836606</v>
      </c>
      <c r="T79" s="11">
        <f t="shared" ref="T79:BU79" si="234">S79</f>
        <v>15.635383701836606</v>
      </c>
      <c r="U79" s="11">
        <f t="shared" si="234"/>
        <v>15.635383701836606</v>
      </c>
      <c r="V79" s="11">
        <f t="shared" si="234"/>
        <v>15.635383701836606</v>
      </c>
      <c r="W79" s="11">
        <f t="shared" si="234"/>
        <v>15.635383701836606</v>
      </c>
      <c r="X79" s="11">
        <f t="shared" si="234"/>
        <v>15.635383701836606</v>
      </c>
      <c r="Y79" s="11">
        <f t="shared" si="234"/>
        <v>15.635383701836606</v>
      </c>
      <c r="Z79" s="11">
        <f t="shared" si="234"/>
        <v>15.635383701836606</v>
      </c>
      <c r="AA79" s="11">
        <f t="shared" si="234"/>
        <v>15.635383701836606</v>
      </c>
      <c r="AB79" s="11">
        <f t="shared" si="234"/>
        <v>15.635383701836606</v>
      </c>
      <c r="AC79" s="11">
        <f t="shared" si="234"/>
        <v>15.635383701836606</v>
      </c>
      <c r="AD79" s="11">
        <f t="shared" si="234"/>
        <v>15.635383701836606</v>
      </c>
      <c r="AE79" s="11">
        <f t="shared" si="234"/>
        <v>15.635383701836606</v>
      </c>
      <c r="AF79" s="11">
        <f t="shared" si="234"/>
        <v>15.635383701836606</v>
      </c>
      <c r="AG79" s="11">
        <f t="shared" si="234"/>
        <v>15.635383701836606</v>
      </c>
      <c r="AH79" s="11">
        <f t="shared" si="234"/>
        <v>15.635383701836606</v>
      </c>
      <c r="AI79" s="11">
        <f t="shared" si="234"/>
        <v>15.635383701836606</v>
      </c>
      <c r="AJ79" s="11">
        <f t="shared" si="234"/>
        <v>15.635383701836606</v>
      </c>
      <c r="AK79" s="11">
        <f t="shared" si="234"/>
        <v>15.635383701836606</v>
      </c>
      <c r="AL79" s="11">
        <f t="shared" si="234"/>
        <v>15.635383701836606</v>
      </c>
      <c r="AM79" s="11">
        <f t="shared" si="234"/>
        <v>15.635383701836606</v>
      </c>
      <c r="AN79" s="11">
        <f t="shared" si="234"/>
        <v>15.635383701836606</v>
      </c>
      <c r="AO79" s="11">
        <f t="shared" si="234"/>
        <v>15.635383701836606</v>
      </c>
      <c r="AP79" s="11">
        <f t="shared" si="234"/>
        <v>15.635383701836606</v>
      </c>
      <c r="AQ79" s="11">
        <f t="shared" si="234"/>
        <v>15.635383701836606</v>
      </c>
      <c r="AR79" s="11">
        <f t="shared" si="234"/>
        <v>15.635383701836606</v>
      </c>
      <c r="AS79" s="11">
        <f t="shared" si="234"/>
        <v>15.635383701836606</v>
      </c>
      <c r="AT79" s="11">
        <f t="shared" si="234"/>
        <v>15.635383701836606</v>
      </c>
      <c r="AU79" s="11">
        <f t="shared" si="234"/>
        <v>15.635383701836606</v>
      </c>
      <c r="AV79" s="11">
        <f t="shared" si="234"/>
        <v>15.635383701836606</v>
      </c>
      <c r="AW79" s="11">
        <f t="shared" si="234"/>
        <v>15.635383701836606</v>
      </c>
      <c r="AX79" s="11">
        <f t="shared" si="234"/>
        <v>15.635383701836606</v>
      </c>
      <c r="AY79" s="11">
        <f t="shared" si="234"/>
        <v>15.635383701836606</v>
      </c>
      <c r="AZ79" s="11">
        <f t="shared" si="234"/>
        <v>15.635383701836606</v>
      </c>
      <c r="BA79" s="11">
        <f t="shared" si="234"/>
        <v>15.635383701836606</v>
      </c>
      <c r="BB79" s="11">
        <f t="shared" si="234"/>
        <v>15.635383701836606</v>
      </c>
      <c r="BC79" s="11">
        <f t="shared" si="234"/>
        <v>15.635383701836606</v>
      </c>
      <c r="BD79" s="11">
        <f t="shared" si="234"/>
        <v>15.635383701836606</v>
      </c>
      <c r="BE79" s="11">
        <f t="shared" si="234"/>
        <v>15.635383701836606</v>
      </c>
      <c r="BF79" s="11">
        <f t="shared" si="234"/>
        <v>15.635383701836606</v>
      </c>
      <c r="BG79" s="11">
        <f t="shared" si="234"/>
        <v>15.635383701836606</v>
      </c>
      <c r="BH79" s="11">
        <f t="shared" si="234"/>
        <v>15.635383701836606</v>
      </c>
      <c r="BI79" s="11">
        <f t="shared" si="234"/>
        <v>15.635383701836606</v>
      </c>
      <c r="BJ79" s="11">
        <f t="shared" si="234"/>
        <v>15.635383701836606</v>
      </c>
      <c r="BK79" s="11">
        <f t="shared" si="234"/>
        <v>15.635383701836606</v>
      </c>
      <c r="BL79" s="11">
        <f t="shared" si="234"/>
        <v>15.635383701836606</v>
      </c>
      <c r="BM79" s="11">
        <f t="shared" si="234"/>
        <v>15.635383701836606</v>
      </c>
      <c r="BN79" s="11">
        <f t="shared" si="234"/>
        <v>15.635383701836606</v>
      </c>
      <c r="BO79" s="11">
        <f t="shared" si="234"/>
        <v>15.635383701836606</v>
      </c>
      <c r="BP79" s="11">
        <f t="shared" si="234"/>
        <v>15.635383701836606</v>
      </c>
      <c r="BQ79" s="11">
        <f t="shared" si="234"/>
        <v>15.635383701836606</v>
      </c>
      <c r="BR79" s="11">
        <f t="shared" si="234"/>
        <v>15.635383701836606</v>
      </c>
      <c r="BS79" s="11">
        <f t="shared" si="234"/>
        <v>15.635383701836606</v>
      </c>
      <c r="BT79" s="11">
        <f t="shared" si="234"/>
        <v>15.635383701836606</v>
      </c>
      <c r="BU79" s="11">
        <f t="shared" si="234"/>
        <v>15.635383701836606</v>
      </c>
    </row>
    <row r="80" spans="1:73" x14ac:dyDescent="0.25">
      <c r="A80" s="8" t="s">
        <v>80</v>
      </c>
      <c r="B80" s="11">
        <f>AVERAGE('Кредитование ФЛ'!Z80:BV80)</f>
        <v>18.769699239292159</v>
      </c>
      <c r="C80" s="11">
        <f>$B$80</f>
        <v>18.769699239292159</v>
      </c>
      <c r="D80" s="11">
        <f t="shared" ref="D80:M80" si="235">$B$80</f>
        <v>18.769699239292159</v>
      </c>
      <c r="E80" s="11">
        <f t="shared" si="235"/>
        <v>18.769699239292159</v>
      </c>
      <c r="F80" s="11">
        <f t="shared" si="235"/>
        <v>18.769699239292159</v>
      </c>
      <c r="G80" s="11">
        <f t="shared" si="235"/>
        <v>18.769699239292159</v>
      </c>
      <c r="H80" s="11">
        <f t="shared" si="235"/>
        <v>18.769699239292159</v>
      </c>
      <c r="I80" s="11">
        <f t="shared" si="235"/>
        <v>18.769699239292159</v>
      </c>
      <c r="J80" s="11">
        <f t="shared" si="235"/>
        <v>18.769699239292159</v>
      </c>
      <c r="K80" s="11">
        <f t="shared" si="235"/>
        <v>18.769699239292159</v>
      </c>
      <c r="L80" s="11">
        <f t="shared" si="235"/>
        <v>18.769699239292159</v>
      </c>
      <c r="M80" s="11">
        <f t="shared" si="235"/>
        <v>18.769699239292159</v>
      </c>
      <c r="N80" s="21">
        <f>AVERAGE('Кредитование ФЛ'!AL80:CH80)</f>
        <v>20.526902223895039</v>
      </c>
      <c r="O80" s="11">
        <f t="shared" si="199"/>
        <v>20.526902223895039</v>
      </c>
      <c r="P80" s="11">
        <f t="shared" ref="P80:S80" si="236">O80</f>
        <v>20.526902223895039</v>
      </c>
      <c r="Q80" s="11">
        <f t="shared" si="236"/>
        <v>20.526902223895039</v>
      </c>
      <c r="R80" s="11">
        <f t="shared" si="236"/>
        <v>20.526902223895039</v>
      </c>
      <c r="S80" s="11">
        <f t="shared" si="236"/>
        <v>20.526902223895039</v>
      </c>
      <c r="T80" s="11">
        <f t="shared" ref="T80:BU80" si="237">S80</f>
        <v>20.526902223895039</v>
      </c>
      <c r="U80" s="11">
        <f t="shared" si="237"/>
        <v>20.526902223895039</v>
      </c>
      <c r="V80" s="11">
        <f t="shared" si="237"/>
        <v>20.526902223895039</v>
      </c>
      <c r="W80" s="11">
        <f t="shared" si="237"/>
        <v>20.526902223895039</v>
      </c>
      <c r="X80" s="11">
        <f t="shared" si="237"/>
        <v>20.526902223895039</v>
      </c>
      <c r="Y80" s="11">
        <f t="shared" si="237"/>
        <v>20.526902223895039</v>
      </c>
      <c r="Z80" s="11">
        <f t="shared" si="237"/>
        <v>20.526902223895039</v>
      </c>
      <c r="AA80" s="11">
        <f t="shared" si="237"/>
        <v>20.526902223895039</v>
      </c>
      <c r="AB80" s="11">
        <f t="shared" si="237"/>
        <v>20.526902223895039</v>
      </c>
      <c r="AC80" s="11">
        <f t="shared" si="237"/>
        <v>20.526902223895039</v>
      </c>
      <c r="AD80" s="11">
        <f t="shared" si="237"/>
        <v>20.526902223895039</v>
      </c>
      <c r="AE80" s="11">
        <f t="shared" si="237"/>
        <v>20.526902223895039</v>
      </c>
      <c r="AF80" s="11">
        <f t="shared" si="237"/>
        <v>20.526902223895039</v>
      </c>
      <c r="AG80" s="11">
        <f t="shared" si="237"/>
        <v>20.526902223895039</v>
      </c>
      <c r="AH80" s="11">
        <f t="shared" si="237"/>
        <v>20.526902223895039</v>
      </c>
      <c r="AI80" s="11">
        <f t="shared" si="237"/>
        <v>20.526902223895039</v>
      </c>
      <c r="AJ80" s="11">
        <f t="shared" si="237"/>
        <v>20.526902223895039</v>
      </c>
      <c r="AK80" s="11">
        <f t="shared" si="237"/>
        <v>20.526902223895039</v>
      </c>
      <c r="AL80" s="11">
        <f t="shared" si="237"/>
        <v>20.526902223895039</v>
      </c>
      <c r="AM80" s="11">
        <f t="shared" si="237"/>
        <v>20.526902223895039</v>
      </c>
      <c r="AN80" s="11">
        <f t="shared" si="237"/>
        <v>20.526902223895039</v>
      </c>
      <c r="AO80" s="11">
        <f t="shared" si="237"/>
        <v>20.526902223895039</v>
      </c>
      <c r="AP80" s="11">
        <f t="shared" si="237"/>
        <v>20.526902223895039</v>
      </c>
      <c r="AQ80" s="11">
        <f t="shared" si="237"/>
        <v>20.526902223895039</v>
      </c>
      <c r="AR80" s="11">
        <f t="shared" si="237"/>
        <v>20.526902223895039</v>
      </c>
      <c r="AS80" s="11">
        <f t="shared" si="237"/>
        <v>20.526902223895039</v>
      </c>
      <c r="AT80" s="11">
        <f t="shared" si="237"/>
        <v>20.526902223895039</v>
      </c>
      <c r="AU80" s="11">
        <f t="shared" si="237"/>
        <v>20.526902223895039</v>
      </c>
      <c r="AV80" s="11">
        <f t="shared" si="237"/>
        <v>20.526902223895039</v>
      </c>
      <c r="AW80" s="11">
        <f t="shared" si="237"/>
        <v>20.526902223895039</v>
      </c>
      <c r="AX80" s="11">
        <f t="shared" si="237"/>
        <v>20.526902223895039</v>
      </c>
      <c r="AY80" s="11">
        <f t="shared" si="237"/>
        <v>20.526902223895039</v>
      </c>
      <c r="AZ80" s="11">
        <f t="shared" si="237"/>
        <v>20.526902223895039</v>
      </c>
      <c r="BA80" s="11">
        <f t="shared" si="237"/>
        <v>20.526902223895039</v>
      </c>
      <c r="BB80" s="11">
        <f t="shared" si="237"/>
        <v>20.526902223895039</v>
      </c>
      <c r="BC80" s="11">
        <f t="shared" si="237"/>
        <v>20.526902223895039</v>
      </c>
      <c r="BD80" s="11">
        <f t="shared" si="237"/>
        <v>20.526902223895039</v>
      </c>
      <c r="BE80" s="11">
        <f t="shared" si="237"/>
        <v>20.526902223895039</v>
      </c>
      <c r="BF80" s="11">
        <f t="shared" si="237"/>
        <v>20.526902223895039</v>
      </c>
      <c r="BG80" s="11">
        <f t="shared" si="237"/>
        <v>20.526902223895039</v>
      </c>
      <c r="BH80" s="11">
        <f t="shared" si="237"/>
        <v>20.526902223895039</v>
      </c>
      <c r="BI80" s="11">
        <f t="shared" si="237"/>
        <v>20.526902223895039</v>
      </c>
      <c r="BJ80" s="11">
        <f t="shared" si="237"/>
        <v>20.526902223895039</v>
      </c>
      <c r="BK80" s="11">
        <f t="shared" si="237"/>
        <v>20.526902223895039</v>
      </c>
      <c r="BL80" s="11">
        <f t="shared" si="237"/>
        <v>20.526902223895039</v>
      </c>
      <c r="BM80" s="11">
        <f t="shared" si="237"/>
        <v>20.526902223895039</v>
      </c>
      <c r="BN80" s="11">
        <f t="shared" si="237"/>
        <v>20.526902223895039</v>
      </c>
      <c r="BO80" s="11">
        <f t="shared" si="237"/>
        <v>20.526902223895039</v>
      </c>
      <c r="BP80" s="11">
        <f t="shared" si="237"/>
        <v>20.526902223895039</v>
      </c>
      <c r="BQ80" s="11">
        <f t="shared" si="237"/>
        <v>20.526902223895039</v>
      </c>
      <c r="BR80" s="11">
        <f t="shared" si="237"/>
        <v>20.526902223895039</v>
      </c>
      <c r="BS80" s="11">
        <f t="shared" si="237"/>
        <v>20.526902223895039</v>
      </c>
      <c r="BT80" s="11">
        <f t="shared" si="237"/>
        <v>20.526902223895039</v>
      </c>
      <c r="BU80" s="11">
        <f t="shared" si="237"/>
        <v>20.526902223895039</v>
      </c>
    </row>
    <row r="81" spans="1:73" x14ac:dyDescent="0.25">
      <c r="A81" s="8" t="s">
        <v>81</v>
      </c>
      <c r="B81" s="11">
        <f>AVERAGE('Кредитование ФЛ'!Z81:BV81)</f>
        <v>16.854383383671301</v>
      </c>
      <c r="C81" s="11">
        <f>$B$81</f>
        <v>16.854383383671301</v>
      </c>
      <c r="D81" s="11">
        <f t="shared" ref="D81:M81" si="238">$B$81</f>
        <v>16.854383383671301</v>
      </c>
      <c r="E81" s="11">
        <f t="shared" si="238"/>
        <v>16.854383383671301</v>
      </c>
      <c r="F81" s="11">
        <f t="shared" si="238"/>
        <v>16.854383383671301</v>
      </c>
      <c r="G81" s="11">
        <f t="shared" si="238"/>
        <v>16.854383383671301</v>
      </c>
      <c r="H81" s="11">
        <f t="shared" si="238"/>
        <v>16.854383383671301</v>
      </c>
      <c r="I81" s="11">
        <f t="shared" si="238"/>
        <v>16.854383383671301</v>
      </c>
      <c r="J81" s="11">
        <f t="shared" si="238"/>
        <v>16.854383383671301</v>
      </c>
      <c r="K81" s="11">
        <f t="shared" si="238"/>
        <v>16.854383383671301</v>
      </c>
      <c r="L81" s="11">
        <f t="shared" si="238"/>
        <v>16.854383383671301</v>
      </c>
      <c r="M81" s="11">
        <f t="shared" si="238"/>
        <v>16.854383383671301</v>
      </c>
      <c r="N81" s="21">
        <f>AVERAGE('Кредитование ФЛ'!AL81:CH81)</f>
        <v>18.102512215570695</v>
      </c>
      <c r="O81" s="11">
        <f t="shared" si="199"/>
        <v>18.102512215570695</v>
      </c>
      <c r="P81" s="11">
        <f t="shared" ref="P81:S81" si="239">O81</f>
        <v>18.102512215570695</v>
      </c>
      <c r="Q81" s="11">
        <f t="shared" si="239"/>
        <v>18.102512215570695</v>
      </c>
      <c r="R81" s="11">
        <f t="shared" si="239"/>
        <v>18.102512215570695</v>
      </c>
      <c r="S81" s="11">
        <f t="shared" si="239"/>
        <v>18.102512215570695</v>
      </c>
      <c r="T81" s="11">
        <f t="shared" ref="T81:BU81" si="240">S81</f>
        <v>18.102512215570695</v>
      </c>
      <c r="U81" s="11">
        <f t="shared" si="240"/>
        <v>18.102512215570695</v>
      </c>
      <c r="V81" s="11">
        <f t="shared" si="240"/>
        <v>18.102512215570695</v>
      </c>
      <c r="W81" s="11">
        <f t="shared" si="240"/>
        <v>18.102512215570695</v>
      </c>
      <c r="X81" s="11">
        <f t="shared" si="240"/>
        <v>18.102512215570695</v>
      </c>
      <c r="Y81" s="11">
        <f t="shared" si="240"/>
        <v>18.102512215570695</v>
      </c>
      <c r="Z81" s="11">
        <f t="shared" si="240"/>
        <v>18.102512215570695</v>
      </c>
      <c r="AA81" s="11">
        <f t="shared" si="240"/>
        <v>18.102512215570695</v>
      </c>
      <c r="AB81" s="11">
        <f t="shared" si="240"/>
        <v>18.102512215570695</v>
      </c>
      <c r="AC81" s="11">
        <f t="shared" si="240"/>
        <v>18.102512215570695</v>
      </c>
      <c r="AD81" s="11">
        <f t="shared" si="240"/>
        <v>18.102512215570695</v>
      </c>
      <c r="AE81" s="11">
        <f t="shared" si="240"/>
        <v>18.102512215570695</v>
      </c>
      <c r="AF81" s="11">
        <f t="shared" si="240"/>
        <v>18.102512215570695</v>
      </c>
      <c r="AG81" s="11">
        <f t="shared" si="240"/>
        <v>18.102512215570695</v>
      </c>
      <c r="AH81" s="11">
        <f t="shared" si="240"/>
        <v>18.102512215570695</v>
      </c>
      <c r="AI81" s="11">
        <f t="shared" si="240"/>
        <v>18.102512215570695</v>
      </c>
      <c r="AJ81" s="11">
        <f t="shared" si="240"/>
        <v>18.102512215570695</v>
      </c>
      <c r="AK81" s="11">
        <f t="shared" si="240"/>
        <v>18.102512215570695</v>
      </c>
      <c r="AL81" s="11">
        <f t="shared" si="240"/>
        <v>18.102512215570695</v>
      </c>
      <c r="AM81" s="11">
        <f t="shared" si="240"/>
        <v>18.102512215570695</v>
      </c>
      <c r="AN81" s="11">
        <f t="shared" si="240"/>
        <v>18.102512215570695</v>
      </c>
      <c r="AO81" s="11">
        <f t="shared" si="240"/>
        <v>18.102512215570695</v>
      </c>
      <c r="AP81" s="11">
        <f t="shared" si="240"/>
        <v>18.102512215570695</v>
      </c>
      <c r="AQ81" s="11">
        <f t="shared" si="240"/>
        <v>18.102512215570695</v>
      </c>
      <c r="AR81" s="11">
        <f t="shared" si="240"/>
        <v>18.102512215570695</v>
      </c>
      <c r="AS81" s="11">
        <f t="shared" si="240"/>
        <v>18.102512215570695</v>
      </c>
      <c r="AT81" s="11">
        <f t="shared" si="240"/>
        <v>18.102512215570695</v>
      </c>
      <c r="AU81" s="11">
        <f t="shared" si="240"/>
        <v>18.102512215570695</v>
      </c>
      <c r="AV81" s="11">
        <f t="shared" si="240"/>
        <v>18.102512215570695</v>
      </c>
      <c r="AW81" s="11">
        <f t="shared" si="240"/>
        <v>18.102512215570695</v>
      </c>
      <c r="AX81" s="11">
        <f t="shared" si="240"/>
        <v>18.102512215570695</v>
      </c>
      <c r="AY81" s="11">
        <f t="shared" si="240"/>
        <v>18.102512215570695</v>
      </c>
      <c r="AZ81" s="11">
        <f t="shared" si="240"/>
        <v>18.102512215570695</v>
      </c>
      <c r="BA81" s="11">
        <f t="shared" si="240"/>
        <v>18.102512215570695</v>
      </c>
      <c r="BB81" s="11">
        <f t="shared" si="240"/>
        <v>18.102512215570695</v>
      </c>
      <c r="BC81" s="11">
        <f t="shared" si="240"/>
        <v>18.102512215570695</v>
      </c>
      <c r="BD81" s="11">
        <f t="shared" si="240"/>
        <v>18.102512215570695</v>
      </c>
      <c r="BE81" s="11">
        <f t="shared" si="240"/>
        <v>18.102512215570695</v>
      </c>
      <c r="BF81" s="11">
        <f t="shared" si="240"/>
        <v>18.102512215570695</v>
      </c>
      <c r="BG81" s="11">
        <f t="shared" si="240"/>
        <v>18.102512215570695</v>
      </c>
      <c r="BH81" s="11">
        <f t="shared" si="240"/>
        <v>18.102512215570695</v>
      </c>
      <c r="BI81" s="11">
        <f t="shared" si="240"/>
        <v>18.102512215570695</v>
      </c>
      <c r="BJ81" s="11">
        <f t="shared" si="240"/>
        <v>18.102512215570695</v>
      </c>
      <c r="BK81" s="11">
        <f t="shared" si="240"/>
        <v>18.102512215570695</v>
      </c>
      <c r="BL81" s="11">
        <f t="shared" si="240"/>
        <v>18.102512215570695</v>
      </c>
      <c r="BM81" s="11">
        <f t="shared" si="240"/>
        <v>18.102512215570695</v>
      </c>
      <c r="BN81" s="11">
        <f t="shared" si="240"/>
        <v>18.102512215570695</v>
      </c>
      <c r="BO81" s="11">
        <f t="shared" si="240"/>
        <v>18.102512215570695</v>
      </c>
      <c r="BP81" s="11">
        <f t="shared" si="240"/>
        <v>18.102512215570695</v>
      </c>
      <c r="BQ81" s="11">
        <f t="shared" si="240"/>
        <v>18.102512215570695</v>
      </c>
      <c r="BR81" s="11">
        <f t="shared" si="240"/>
        <v>18.102512215570695</v>
      </c>
      <c r="BS81" s="11">
        <f t="shared" si="240"/>
        <v>18.102512215570695</v>
      </c>
      <c r="BT81" s="11">
        <f t="shared" si="240"/>
        <v>18.102512215570695</v>
      </c>
      <c r="BU81" s="11">
        <f t="shared" si="240"/>
        <v>18.102512215570695</v>
      </c>
    </row>
    <row r="82" spans="1:73" x14ac:dyDescent="0.25">
      <c r="A82" s="8" t="s">
        <v>82</v>
      </c>
      <c r="B82" s="11">
        <f>AVERAGE('Кредитование ФЛ'!Z82:BV82)</f>
        <v>16.655931858596691</v>
      </c>
      <c r="C82" s="11">
        <f>$B$82</f>
        <v>16.655931858596691</v>
      </c>
      <c r="D82" s="11">
        <f t="shared" ref="D82:M82" si="241">$B$82</f>
        <v>16.655931858596691</v>
      </c>
      <c r="E82" s="11">
        <f t="shared" si="241"/>
        <v>16.655931858596691</v>
      </c>
      <c r="F82" s="11">
        <f t="shared" si="241"/>
        <v>16.655931858596691</v>
      </c>
      <c r="G82" s="11">
        <f t="shared" si="241"/>
        <v>16.655931858596691</v>
      </c>
      <c r="H82" s="11">
        <f t="shared" si="241"/>
        <v>16.655931858596691</v>
      </c>
      <c r="I82" s="11">
        <f t="shared" si="241"/>
        <v>16.655931858596691</v>
      </c>
      <c r="J82" s="11">
        <f t="shared" si="241"/>
        <v>16.655931858596691</v>
      </c>
      <c r="K82" s="11">
        <f t="shared" si="241"/>
        <v>16.655931858596691</v>
      </c>
      <c r="L82" s="11">
        <f t="shared" si="241"/>
        <v>16.655931858596691</v>
      </c>
      <c r="M82" s="11">
        <f t="shared" si="241"/>
        <v>16.655931858596691</v>
      </c>
      <c r="N82" s="21">
        <f>AVERAGE('Кредитование ФЛ'!AL82:CH82)</f>
        <v>17.630979582241341</v>
      </c>
      <c r="O82" s="11">
        <f t="shared" si="199"/>
        <v>17.630979582241341</v>
      </c>
      <c r="P82" s="11">
        <f t="shared" ref="P82:S82" si="242">O82</f>
        <v>17.630979582241341</v>
      </c>
      <c r="Q82" s="11">
        <f t="shared" si="242"/>
        <v>17.630979582241341</v>
      </c>
      <c r="R82" s="11">
        <f t="shared" si="242"/>
        <v>17.630979582241341</v>
      </c>
      <c r="S82" s="11">
        <f t="shared" si="242"/>
        <v>17.630979582241341</v>
      </c>
      <c r="T82" s="11">
        <f t="shared" ref="T82:BU82" si="243">S82</f>
        <v>17.630979582241341</v>
      </c>
      <c r="U82" s="11">
        <f t="shared" si="243"/>
        <v>17.630979582241341</v>
      </c>
      <c r="V82" s="11">
        <f t="shared" si="243"/>
        <v>17.630979582241341</v>
      </c>
      <c r="W82" s="11">
        <f t="shared" si="243"/>
        <v>17.630979582241341</v>
      </c>
      <c r="X82" s="11">
        <f t="shared" si="243"/>
        <v>17.630979582241341</v>
      </c>
      <c r="Y82" s="11">
        <f t="shared" si="243"/>
        <v>17.630979582241341</v>
      </c>
      <c r="Z82" s="11">
        <f t="shared" si="243"/>
        <v>17.630979582241341</v>
      </c>
      <c r="AA82" s="11">
        <f t="shared" si="243"/>
        <v>17.630979582241341</v>
      </c>
      <c r="AB82" s="11">
        <f t="shared" si="243"/>
        <v>17.630979582241341</v>
      </c>
      <c r="AC82" s="11">
        <f t="shared" si="243"/>
        <v>17.630979582241341</v>
      </c>
      <c r="AD82" s="11">
        <f t="shared" si="243"/>
        <v>17.630979582241341</v>
      </c>
      <c r="AE82" s="11">
        <f t="shared" si="243"/>
        <v>17.630979582241341</v>
      </c>
      <c r="AF82" s="11">
        <f t="shared" si="243"/>
        <v>17.630979582241341</v>
      </c>
      <c r="AG82" s="11">
        <f t="shared" si="243"/>
        <v>17.630979582241341</v>
      </c>
      <c r="AH82" s="11">
        <f t="shared" si="243"/>
        <v>17.630979582241341</v>
      </c>
      <c r="AI82" s="11">
        <f t="shared" si="243"/>
        <v>17.630979582241341</v>
      </c>
      <c r="AJ82" s="11">
        <f t="shared" si="243"/>
        <v>17.630979582241341</v>
      </c>
      <c r="AK82" s="11">
        <f t="shared" si="243"/>
        <v>17.630979582241341</v>
      </c>
      <c r="AL82" s="11">
        <f t="shared" si="243"/>
        <v>17.630979582241341</v>
      </c>
      <c r="AM82" s="11">
        <f t="shared" si="243"/>
        <v>17.630979582241341</v>
      </c>
      <c r="AN82" s="11">
        <f t="shared" si="243"/>
        <v>17.630979582241341</v>
      </c>
      <c r="AO82" s="11">
        <f t="shared" si="243"/>
        <v>17.630979582241341</v>
      </c>
      <c r="AP82" s="11">
        <f t="shared" si="243"/>
        <v>17.630979582241341</v>
      </c>
      <c r="AQ82" s="11">
        <f t="shared" si="243"/>
        <v>17.630979582241341</v>
      </c>
      <c r="AR82" s="11">
        <f t="shared" si="243"/>
        <v>17.630979582241341</v>
      </c>
      <c r="AS82" s="11">
        <f t="shared" si="243"/>
        <v>17.630979582241341</v>
      </c>
      <c r="AT82" s="11">
        <f t="shared" si="243"/>
        <v>17.630979582241341</v>
      </c>
      <c r="AU82" s="11">
        <f t="shared" si="243"/>
        <v>17.630979582241341</v>
      </c>
      <c r="AV82" s="11">
        <f t="shared" si="243"/>
        <v>17.630979582241341</v>
      </c>
      <c r="AW82" s="11">
        <f t="shared" si="243"/>
        <v>17.630979582241341</v>
      </c>
      <c r="AX82" s="11">
        <f t="shared" si="243"/>
        <v>17.630979582241341</v>
      </c>
      <c r="AY82" s="11">
        <f t="shared" si="243"/>
        <v>17.630979582241341</v>
      </c>
      <c r="AZ82" s="11">
        <f t="shared" si="243"/>
        <v>17.630979582241341</v>
      </c>
      <c r="BA82" s="11">
        <f t="shared" si="243"/>
        <v>17.630979582241341</v>
      </c>
      <c r="BB82" s="11">
        <f t="shared" si="243"/>
        <v>17.630979582241341</v>
      </c>
      <c r="BC82" s="11">
        <f t="shared" si="243"/>
        <v>17.630979582241341</v>
      </c>
      <c r="BD82" s="11">
        <f t="shared" si="243"/>
        <v>17.630979582241341</v>
      </c>
      <c r="BE82" s="11">
        <f t="shared" si="243"/>
        <v>17.630979582241341</v>
      </c>
      <c r="BF82" s="11">
        <f t="shared" si="243"/>
        <v>17.630979582241341</v>
      </c>
      <c r="BG82" s="11">
        <f t="shared" si="243"/>
        <v>17.630979582241341</v>
      </c>
      <c r="BH82" s="11">
        <f t="shared" si="243"/>
        <v>17.630979582241341</v>
      </c>
      <c r="BI82" s="11">
        <f t="shared" si="243"/>
        <v>17.630979582241341</v>
      </c>
      <c r="BJ82" s="11">
        <f t="shared" si="243"/>
        <v>17.630979582241341</v>
      </c>
      <c r="BK82" s="11">
        <f t="shared" si="243"/>
        <v>17.630979582241341</v>
      </c>
      <c r="BL82" s="11">
        <f t="shared" si="243"/>
        <v>17.630979582241341</v>
      </c>
      <c r="BM82" s="11">
        <f t="shared" si="243"/>
        <v>17.630979582241341</v>
      </c>
      <c r="BN82" s="11">
        <f t="shared" si="243"/>
        <v>17.630979582241341</v>
      </c>
      <c r="BO82" s="11">
        <f t="shared" si="243"/>
        <v>17.630979582241341</v>
      </c>
      <c r="BP82" s="11">
        <f t="shared" si="243"/>
        <v>17.630979582241341</v>
      </c>
      <c r="BQ82" s="11">
        <f t="shared" si="243"/>
        <v>17.630979582241341</v>
      </c>
      <c r="BR82" s="11">
        <f t="shared" si="243"/>
        <v>17.630979582241341</v>
      </c>
      <c r="BS82" s="11">
        <f t="shared" si="243"/>
        <v>17.630979582241341</v>
      </c>
      <c r="BT82" s="11">
        <f t="shared" si="243"/>
        <v>17.630979582241341</v>
      </c>
      <c r="BU82" s="11">
        <f t="shared" si="243"/>
        <v>17.630979582241341</v>
      </c>
    </row>
    <row r="83" spans="1:73" x14ac:dyDescent="0.25">
      <c r="A83" s="8" t="s">
        <v>83</v>
      </c>
      <c r="B83" s="11">
        <f>AVERAGE('Кредитование ФЛ'!Z83:BV83)</f>
        <v>16.815700137297178</v>
      </c>
      <c r="C83" s="11">
        <f>$B$83</f>
        <v>16.815700137297178</v>
      </c>
      <c r="D83" s="11">
        <f t="shared" ref="D83:M83" si="244">$B$83</f>
        <v>16.815700137297178</v>
      </c>
      <c r="E83" s="11">
        <f t="shared" si="244"/>
        <v>16.815700137297178</v>
      </c>
      <c r="F83" s="11">
        <f t="shared" si="244"/>
        <v>16.815700137297178</v>
      </c>
      <c r="G83" s="11">
        <f t="shared" si="244"/>
        <v>16.815700137297178</v>
      </c>
      <c r="H83" s="11">
        <f t="shared" si="244"/>
        <v>16.815700137297178</v>
      </c>
      <c r="I83" s="11">
        <f t="shared" si="244"/>
        <v>16.815700137297178</v>
      </c>
      <c r="J83" s="11">
        <f t="shared" si="244"/>
        <v>16.815700137297178</v>
      </c>
      <c r="K83" s="11">
        <f t="shared" si="244"/>
        <v>16.815700137297178</v>
      </c>
      <c r="L83" s="11">
        <f t="shared" si="244"/>
        <v>16.815700137297178</v>
      </c>
      <c r="M83" s="11">
        <f t="shared" si="244"/>
        <v>16.815700137297178</v>
      </c>
      <c r="N83" s="21">
        <f>AVERAGE('Кредитование ФЛ'!AL83:CH83)</f>
        <v>15.704311953639847</v>
      </c>
      <c r="O83" s="11">
        <f t="shared" si="199"/>
        <v>15.704311953639847</v>
      </c>
      <c r="P83" s="11">
        <f t="shared" ref="P83:S83" si="245">O83</f>
        <v>15.704311953639847</v>
      </c>
      <c r="Q83" s="11">
        <f t="shared" si="245"/>
        <v>15.704311953639847</v>
      </c>
      <c r="R83" s="11">
        <f t="shared" si="245"/>
        <v>15.704311953639847</v>
      </c>
      <c r="S83" s="11">
        <f t="shared" si="245"/>
        <v>15.704311953639847</v>
      </c>
      <c r="T83" s="11">
        <f t="shared" ref="T83:BU83" si="246">S83</f>
        <v>15.704311953639847</v>
      </c>
      <c r="U83" s="11">
        <f t="shared" si="246"/>
        <v>15.704311953639847</v>
      </c>
      <c r="V83" s="11">
        <f t="shared" si="246"/>
        <v>15.704311953639847</v>
      </c>
      <c r="W83" s="11">
        <f t="shared" si="246"/>
        <v>15.704311953639847</v>
      </c>
      <c r="X83" s="11">
        <f t="shared" si="246"/>
        <v>15.704311953639847</v>
      </c>
      <c r="Y83" s="11">
        <f t="shared" si="246"/>
        <v>15.704311953639847</v>
      </c>
      <c r="Z83" s="11">
        <f t="shared" si="246"/>
        <v>15.704311953639847</v>
      </c>
      <c r="AA83" s="11">
        <f t="shared" si="246"/>
        <v>15.704311953639847</v>
      </c>
      <c r="AB83" s="11">
        <f t="shared" si="246"/>
        <v>15.704311953639847</v>
      </c>
      <c r="AC83" s="11">
        <f t="shared" si="246"/>
        <v>15.704311953639847</v>
      </c>
      <c r="AD83" s="11">
        <f t="shared" si="246"/>
        <v>15.704311953639847</v>
      </c>
      <c r="AE83" s="11">
        <f t="shared" si="246"/>
        <v>15.704311953639847</v>
      </c>
      <c r="AF83" s="11">
        <f t="shared" si="246"/>
        <v>15.704311953639847</v>
      </c>
      <c r="AG83" s="11">
        <f t="shared" si="246"/>
        <v>15.704311953639847</v>
      </c>
      <c r="AH83" s="11">
        <f t="shared" si="246"/>
        <v>15.704311953639847</v>
      </c>
      <c r="AI83" s="11">
        <f t="shared" si="246"/>
        <v>15.704311953639847</v>
      </c>
      <c r="AJ83" s="11">
        <f t="shared" si="246"/>
        <v>15.704311953639847</v>
      </c>
      <c r="AK83" s="11">
        <f t="shared" si="246"/>
        <v>15.704311953639847</v>
      </c>
      <c r="AL83" s="11">
        <f t="shared" si="246"/>
        <v>15.704311953639847</v>
      </c>
      <c r="AM83" s="11">
        <f t="shared" si="246"/>
        <v>15.704311953639847</v>
      </c>
      <c r="AN83" s="11">
        <f t="shared" si="246"/>
        <v>15.704311953639847</v>
      </c>
      <c r="AO83" s="11">
        <f t="shared" si="246"/>
        <v>15.704311953639847</v>
      </c>
      <c r="AP83" s="11">
        <f t="shared" si="246"/>
        <v>15.704311953639847</v>
      </c>
      <c r="AQ83" s="11">
        <f t="shared" si="246"/>
        <v>15.704311953639847</v>
      </c>
      <c r="AR83" s="11">
        <f t="shared" si="246"/>
        <v>15.704311953639847</v>
      </c>
      <c r="AS83" s="11">
        <f t="shared" si="246"/>
        <v>15.704311953639847</v>
      </c>
      <c r="AT83" s="11">
        <f t="shared" si="246"/>
        <v>15.704311953639847</v>
      </c>
      <c r="AU83" s="11">
        <f t="shared" si="246"/>
        <v>15.704311953639847</v>
      </c>
      <c r="AV83" s="11">
        <f t="shared" si="246"/>
        <v>15.704311953639847</v>
      </c>
      <c r="AW83" s="11">
        <f t="shared" si="246"/>
        <v>15.704311953639847</v>
      </c>
      <c r="AX83" s="11">
        <f t="shared" si="246"/>
        <v>15.704311953639847</v>
      </c>
      <c r="AY83" s="11">
        <f t="shared" si="246"/>
        <v>15.704311953639847</v>
      </c>
      <c r="AZ83" s="11">
        <f t="shared" si="246"/>
        <v>15.704311953639847</v>
      </c>
      <c r="BA83" s="11">
        <f t="shared" si="246"/>
        <v>15.704311953639847</v>
      </c>
      <c r="BB83" s="11">
        <f t="shared" si="246"/>
        <v>15.704311953639847</v>
      </c>
      <c r="BC83" s="11">
        <f t="shared" si="246"/>
        <v>15.704311953639847</v>
      </c>
      <c r="BD83" s="11">
        <f t="shared" si="246"/>
        <v>15.704311953639847</v>
      </c>
      <c r="BE83" s="11">
        <f t="shared" si="246"/>
        <v>15.704311953639847</v>
      </c>
      <c r="BF83" s="11">
        <f t="shared" si="246"/>
        <v>15.704311953639847</v>
      </c>
      <c r="BG83" s="11">
        <f t="shared" si="246"/>
        <v>15.704311953639847</v>
      </c>
      <c r="BH83" s="11">
        <f t="shared" si="246"/>
        <v>15.704311953639847</v>
      </c>
      <c r="BI83" s="11">
        <f t="shared" si="246"/>
        <v>15.704311953639847</v>
      </c>
      <c r="BJ83" s="11">
        <f t="shared" si="246"/>
        <v>15.704311953639847</v>
      </c>
      <c r="BK83" s="11">
        <f t="shared" si="246"/>
        <v>15.704311953639847</v>
      </c>
      <c r="BL83" s="11">
        <f t="shared" si="246"/>
        <v>15.704311953639847</v>
      </c>
      <c r="BM83" s="11">
        <f t="shared" si="246"/>
        <v>15.704311953639847</v>
      </c>
      <c r="BN83" s="11">
        <f t="shared" si="246"/>
        <v>15.704311953639847</v>
      </c>
      <c r="BO83" s="11">
        <f t="shared" si="246"/>
        <v>15.704311953639847</v>
      </c>
      <c r="BP83" s="11">
        <f t="shared" si="246"/>
        <v>15.704311953639847</v>
      </c>
      <c r="BQ83" s="11">
        <f t="shared" si="246"/>
        <v>15.704311953639847</v>
      </c>
      <c r="BR83" s="11">
        <f t="shared" si="246"/>
        <v>15.704311953639847</v>
      </c>
      <c r="BS83" s="11">
        <f t="shared" si="246"/>
        <v>15.704311953639847</v>
      </c>
      <c r="BT83" s="11">
        <f t="shared" si="246"/>
        <v>15.704311953639847</v>
      </c>
      <c r="BU83" s="11">
        <f t="shared" si="246"/>
        <v>15.704311953639847</v>
      </c>
    </row>
    <row r="84" spans="1:73" x14ac:dyDescent="0.25">
      <c r="A84" s="8" t="s">
        <v>84</v>
      </c>
      <c r="B84" s="11">
        <f>AVERAGE('Кредитование ФЛ'!Z84:BV84)</f>
        <v>21.281229139327735</v>
      </c>
      <c r="C84" s="11">
        <f>$B$84</f>
        <v>21.281229139327735</v>
      </c>
      <c r="D84" s="11">
        <f t="shared" ref="D84:M84" si="247">$B$84</f>
        <v>21.281229139327735</v>
      </c>
      <c r="E84" s="11">
        <f t="shared" si="247"/>
        <v>21.281229139327735</v>
      </c>
      <c r="F84" s="11">
        <f t="shared" si="247"/>
        <v>21.281229139327735</v>
      </c>
      <c r="G84" s="11">
        <f t="shared" si="247"/>
        <v>21.281229139327735</v>
      </c>
      <c r="H84" s="11">
        <f t="shared" si="247"/>
        <v>21.281229139327735</v>
      </c>
      <c r="I84" s="11">
        <f t="shared" si="247"/>
        <v>21.281229139327735</v>
      </c>
      <c r="J84" s="11">
        <f t="shared" si="247"/>
        <v>21.281229139327735</v>
      </c>
      <c r="K84" s="11">
        <f t="shared" si="247"/>
        <v>21.281229139327735</v>
      </c>
      <c r="L84" s="11">
        <f t="shared" si="247"/>
        <v>21.281229139327735</v>
      </c>
      <c r="M84" s="11">
        <f t="shared" si="247"/>
        <v>21.281229139327735</v>
      </c>
      <c r="N84" s="21">
        <f>AVERAGE('Кредитование ФЛ'!AL84:CH84)</f>
        <v>21.184256070287237</v>
      </c>
      <c r="O84" s="11">
        <f t="shared" si="199"/>
        <v>21.184256070287237</v>
      </c>
      <c r="P84" s="11">
        <f t="shared" ref="P84:S84" si="248">O84</f>
        <v>21.184256070287237</v>
      </c>
      <c r="Q84" s="11">
        <f t="shared" si="248"/>
        <v>21.184256070287237</v>
      </c>
      <c r="R84" s="11">
        <f t="shared" si="248"/>
        <v>21.184256070287237</v>
      </c>
      <c r="S84" s="11">
        <f t="shared" si="248"/>
        <v>21.184256070287237</v>
      </c>
      <c r="T84" s="11">
        <f t="shared" ref="T84:BU84" si="249">S84</f>
        <v>21.184256070287237</v>
      </c>
      <c r="U84" s="11">
        <f t="shared" si="249"/>
        <v>21.184256070287237</v>
      </c>
      <c r="V84" s="11">
        <f t="shared" si="249"/>
        <v>21.184256070287237</v>
      </c>
      <c r="W84" s="11">
        <f t="shared" si="249"/>
        <v>21.184256070287237</v>
      </c>
      <c r="X84" s="11">
        <f t="shared" si="249"/>
        <v>21.184256070287237</v>
      </c>
      <c r="Y84" s="11">
        <f t="shared" si="249"/>
        <v>21.184256070287237</v>
      </c>
      <c r="Z84" s="11">
        <f t="shared" si="249"/>
        <v>21.184256070287237</v>
      </c>
      <c r="AA84" s="11">
        <f t="shared" si="249"/>
        <v>21.184256070287237</v>
      </c>
      <c r="AB84" s="11">
        <f t="shared" si="249"/>
        <v>21.184256070287237</v>
      </c>
      <c r="AC84" s="11">
        <f t="shared" si="249"/>
        <v>21.184256070287237</v>
      </c>
      <c r="AD84" s="11">
        <f t="shared" si="249"/>
        <v>21.184256070287237</v>
      </c>
      <c r="AE84" s="11">
        <f t="shared" si="249"/>
        <v>21.184256070287237</v>
      </c>
      <c r="AF84" s="11">
        <f t="shared" si="249"/>
        <v>21.184256070287237</v>
      </c>
      <c r="AG84" s="11">
        <f t="shared" si="249"/>
        <v>21.184256070287237</v>
      </c>
      <c r="AH84" s="11">
        <f t="shared" si="249"/>
        <v>21.184256070287237</v>
      </c>
      <c r="AI84" s="11">
        <f t="shared" si="249"/>
        <v>21.184256070287237</v>
      </c>
      <c r="AJ84" s="11">
        <f t="shared" si="249"/>
        <v>21.184256070287237</v>
      </c>
      <c r="AK84" s="11">
        <f t="shared" si="249"/>
        <v>21.184256070287237</v>
      </c>
      <c r="AL84" s="11">
        <f t="shared" si="249"/>
        <v>21.184256070287237</v>
      </c>
      <c r="AM84" s="11">
        <f t="shared" si="249"/>
        <v>21.184256070287237</v>
      </c>
      <c r="AN84" s="11">
        <f t="shared" si="249"/>
        <v>21.184256070287237</v>
      </c>
      <c r="AO84" s="11">
        <f t="shared" si="249"/>
        <v>21.184256070287237</v>
      </c>
      <c r="AP84" s="11">
        <f t="shared" si="249"/>
        <v>21.184256070287237</v>
      </c>
      <c r="AQ84" s="11">
        <f t="shared" si="249"/>
        <v>21.184256070287237</v>
      </c>
      <c r="AR84" s="11">
        <f t="shared" si="249"/>
        <v>21.184256070287237</v>
      </c>
      <c r="AS84" s="11">
        <f t="shared" si="249"/>
        <v>21.184256070287237</v>
      </c>
      <c r="AT84" s="11">
        <f t="shared" si="249"/>
        <v>21.184256070287237</v>
      </c>
      <c r="AU84" s="11">
        <f t="shared" si="249"/>
        <v>21.184256070287237</v>
      </c>
      <c r="AV84" s="11">
        <f t="shared" si="249"/>
        <v>21.184256070287237</v>
      </c>
      <c r="AW84" s="11">
        <f t="shared" si="249"/>
        <v>21.184256070287237</v>
      </c>
      <c r="AX84" s="11">
        <f t="shared" si="249"/>
        <v>21.184256070287237</v>
      </c>
      <c r="AY84" s="11">
        <f t="shared" si="249"/>
        <v>21.184256070287237</v>
      </c>
      <c r="AZ84" s="11">
        <f t="shared" si="249"/>
        <v>21.184256070287237</v>
      </c>
      <c r="BA84" s="11">
        <f t="shared" si="249"/>
        <v>21.184256070287237</v>
      </c>
      <c r="BB84" s="11">
        <f t="shared" si="249"/>
        <v>21.184256070287237</v>
      </c>
      <c r="BC84" s="11">
        <f t="shared" si="249"/>
        <v>21.184256070287237</v>
      </c>
      <c r="BD84" s="11">
        <f t="shared" si="249"/>
        <v>21.184256070287237</v>
      </c>
      <c r="BE84" s="11">
        <f t="shared" si="249"/>
        <v>21.184256070287237</v>
      </c>
      <c r="BF84" s="11">
        <f t="shared" si="249"/>
        <v>21.184256070287237</v>
      </c>
      <c r="BG84" s="11">
        <f t="shared" si="249"/>
        <v>21.184256070287237</v>
      </c>
      <c r="BH84" s="11">
        <f t="shared" si="249"/>
        <v>21.184256070287237</v>
      </c>
      <c r="BI84" s="11">
        <f t="shared" si="249"/>
        <v>21.184256070287237</v>
      </c>
      <c r="BJ84" s="11">
        <f t="shared" si="249"/>
        <v>21.184256070287237</v>
      </c>
      <c r="BK84" s="11">
        <f t="shared" si="249"/>
        <v>21.184256070287237</v>
      </c>
      <c r="BL84" s="11">
        <f t="shared" si="249"/>
        <v>21.184256070287237</v>
      </c>
      <c r="BM84" s="11">
        <f t="shared" si="249"/>
        <v>21.184256070287237</v>
      </c>
      <c r="BN84" s="11">
        <f t="shared" si="249"/>
        <v>21.184256070287237</v>
      </c>
      <c r="BO84" s="11">
        <f t="shared" si="249"/>
        <v>21.184256070287237</v>
      </c>
      <c r="BP84" s="11">
        <f t="shared" si="249"/>
        <v>21.184256070287237</v>
      </c>
      <c r="BQ84" s="11">
        <f t="shared" si="249"/>
        <v>21.184256070287237</v>
      </c>
      <c r="BR84" s="11">
        <f t="shared" si="249"/>
        <v>21.184256070287237</v>
      </c>
      <c r="BS84" s="11">
        <f t="shared" si="249"/>
        <v>21.184256070287237</v>
      </c>
      <c r="BT84" s="11">
        <f t="shared" si="249"/>
        <v>21.184256070287237</v>
      </c>
      <c r="BU84" s="11">
        <f t="shared" si="249"/>
        <v>21.184256070287237</v>
      </c>
    </row>
    <row r="85" spans="1:73" x14ac:dyDescent="0.25">
      <c r="A85" s="8" t="s">
        <v>85</v>
      </c>
      <c r="B85" s="11">
        <f>AVERAGE('Кредитование ФЛ'!Z85:BV85)</f>
        <v>18.135164044263291</v>
      </c>
      <c r="C85" s="11">
        <f>$B$85</f>
        <v>18.135164044263291</v>
      </c>
      <c r="D85" s="11">
        <f t="shared" ref="D85:M85" si="250">$B$85</f>
        <v>18.135164044263291</v>
      </c>
      <c r="E85" s="11">
        <f t="shared" si="250"/>
        <v>18.135164044263291</v>
      </c>
      <c r="F85" s="11">
        <f t="shared" si="250"/>
        <v>18.135164044263291</v>
      </c>
      <c r="G85" s="11">
        <f t="shared" si="250"/>
        <v>18.135164044263291</v>
      </c>
      <c r="H85" s="11">
        <f t="shared" si="250"/>
        <v>18.135164044263291</v>
      </c>
      <c r="I85" s="11">
        <f t="shared" si="250"/>
        <v>18.135164044263291</v>
      </c>
      <c r="J85" s="11">
        <f t="shared" si="250"/>
        <v>18.135164044263291</v>
      </c>
      <c r="K85" s="11">
        <f t="shared" si="250"/>
        <v>18.135164044263291</v>
      </c>
      <c r="L85" s="11">
        <f t="shared" si="250"/>
        <v>18.135164044263291</v>
      </c>
      <c r="M85" s="11">
        <f t="shared" si="250"/>
        <v>18.135164044263291</v>
      </c>
      <c r="N85" s="21">
        <f>AVERAGE('Кредитование ФЛ'!AL85:CH85)</f>
        <v>17.493854896737986</v>
      </c>
      <c r="O85" s="11">
        <f t="shared" si="199"/>
        <v>17.493854896737986</v>
      </c>
      <c r="P85" s="11">
        <f t="shared" ref="P85:S85" si="251">O85</f>
        <v>17.493854896737986</v>
      </c>
      <c r="Q85" s="11">
        <f t="shared" si="251"/>
        <v>17.493854896737986</v>
      </c>
      <c r="R85" s="11">
        <f t="shared" si="251"/>
        <v>17.493854896737986</v>
      </c>
      <c r="S85" s="11">
        <f t="shared" si="251"/>
        <v>17.493854896737986</v>
      </c>
      <c r="T85" s="11">
        <f t="shared" ref="T85:BU85" si="252">S85</f>
        <v>17.493854896737986</v>
      </c>
      <c r="U85" s="11">
        <f t="shared" si="252"/>
        <v>17.493854896737986</v>
      </c>
      <c r="V85" s="11">
        <f t="shared" si="252"/>
        <v>17.493854896737986</v>
      </c>
      <c r="W85" s="11">
        <f t="shared" si="252"/>
        <v>17.493854896737986</v>
      </c>
      <c r="X85" s="11">
        <f t="shared" si="252"/>
        <v>17.493854896737986</v>
      </c>
      <c r="Y85" s="11">
        <f t="shared" si="252"/>
        <v>17.493854896737986</v>
      </c>
      <c r="Z85" s="11">
        <f t="shared" si="252"/>
        <v>17.493854896737986</v>
      </c>
      <c r="AA85" s="11">
        <f t="shared" si="252"/>
        <v>17.493854896737986</v>
      </c>
      <c r="AB85" s="11">
        <f t="shared" si="252"/>
        <v>17.493854896737986</v>
      </c>
      <c r="AC85" s="11">
        <f t="shared" si="252"/>
        <v>17.493854896737986</v>
      </c>
      <c r="AD85" s="11">
        <f t="shared" si="252"/>
        <v>17.493854896737986</v>
      </c>
      <c r="AE85" s="11">
        <f t="shared" si="252"/>
        <v>17.493854896737986</v>
      </c>
      <c r="AF85" s="11">
        <f t="shared" si="252"/>
        <v>17.493854896737986</v>
      </c>
      <c r="AG85" s="11">
        <f t="shared" si="252"/>
        <v>17.493854896737986</v>
      </c>
      <c r="AH85" s="11">
        <f t="shared" si="252"/>
        <v>17.493854896737986</v>
      </c>
      <c r="AI85" s="11">
        <f t="shared" si="252"/>
        <v>17.493854896737986</v>
      </c>
      <c r="AJ85" s="11">
        <f t="shared" si="252"/>
        <v>17.493854896737986</v>
      </c>
      <c r="AK85" s="11">
        <f t="shared" si="252"/>
        <v>17.493854896737986</v>
      </c>
      <c r="AL85" s="11">
        <f t="shared" si="252"/>
        <v>17.493854896737986</v>
      </c>
      <c r="AM85" s="11">
        <f t="shared" si="252"/>
        <v>17.493854896737986</v>
      </c>
      <c r="AN85" s="11">
        <f t="shared" si="252"/>
        <v>17.493854896737986</v>
      </c>
      <c r="AO85" s="11">
        <f t="shared" si="252"/>
        <v>17.493854896737986</v>
      </c>
      <c r="AP85" s="11">
        <f t="shared" si="252"/>
        <v>17.493854896737986</v>
      </c>
      <c r="AQ85" s="11">
        <f t="shared" si="252"/>
        <v>17.493854896737986</v>
      </c>
      <c r="AR85" s="11">
        <f t="shared" si="252"/>
        <v>17.493854896737986</v>
      </c>
      <c r="AS85" s="11">
        <f t="shared" si="252"/>
        <v>17.493854896737986</v>
      </c>
      <c r="AT85" s="11">
        <f t="shared" si="252"/>
        <v>17.493854896737986</v>
      </c>
      <c r="AU85" s="11">
        <f t="shared" si="252"/>
        <v>17.493854896737986</v>
      </c>
      <c r="AV85" s="11">
        <f t="shared" si="252"/>
        <v>17.493854896737986</v>
      </c>
      <c r="AW85" s="11">
        <f t="shared" si="252"/>
        <v>17.493854896737986</v>
      </c>
      <c r="AX85" s="11">
        <f t="shared" si="252"/>
        <v>17.493854896737986</v>
      </c>
      <c r="AY85" s="11">
        <f t="shared" si="252"/>
        <v>17.493854896737986</v>
      </c>
      <c r="AZ85" s="11">
        <f t="shared" si="252"/>
        <v>17.493854896737986</v>
      </c>
      <c r="BA85" s="11">
        <f t="shared" si="252"/>
        <v>17.493854896737986</v>
      </c>
      <c r="BB85" s="11">
        <f t="shared" si="252"/>
        <v>17.493854896737986</v>
      </c>
      <c r="BC85" s="11">
        <f t="shared" si="252"/>
        <v>17.493854896737986</v>
      </c>
      <c r="BD85" s="11">
        <f t="shared" si="252"/>
        <v>17.493854896737986</v>
      </c>
      <c r="BE85" s="11">
        <f t="shared" si="252"/>
        <v>17.493854896737986</v>
      </c>
      <c r="BF85" s="11">
        <f t="shared" si="252"/>
        <v>17.493854896737986</v>
      </c>
      <c r="BG85" s="11">
        <f t="shared" si="252"/>
        <v>17.493854896737986</v>
      </c>
      <c r="BH85" s="11">
        <f t="shared" si="252"/>
        <v>17.493854896737986</v>
      </c>
      <c r="BI85" s="11">
        <f t="shared" si="252"/>
        <v>17.493854896737986</v>
      </c>
      <c r="BJ85" s="11">
        <f t="shared" si="252"/>
        <v>17.493854896737986</v>
      </c>
      <c r="BK85" s="11">
        <f t="shared" si="252"/>
        <v>17.493854896737986</v>
      </c>
      <c r="BL85" s="11">
        <f t="shared" si="252"/>
        <v>17.493854896737986</v>
      </c>
      <c r="BM85" s="11">
        <f t="shared" si="252"/>
        <v>17.493854896737986</v>
      </c>
      <c r="BN85" s="11">
        <f t="shared" si="252"/>
        <v>17.493854896737986</v>
      </c>
      <c r="BO85" s="11">
        <f t="shared" si="252"/>
        <v>17.493854896737986</v>
      </c>
      <c r="BP85" s="11">
        <f t="shared" si="252"/>
        <v>17.493854896737986</v>
      </c>
      <c r="BQ85" s="11">
        <f t="shared" si="252"/>
        <v>17.493854896737986</v>
      </c>
      <c r="BR85" s="11">
        <f t="shared" si="252"/>
        <v>17.493854896737986</v>
      </c>
      <c r="BS85" s="11">
        <f t="shared" si="252"/>
        <v>17.493854896737986</v>
      </c>
      <c r="BT85" s="11">
        <f t="shared" si="252"/>
        <v>17.493854896737986</v>
      </c>
      <c r="BU85" s="11">
        <f t="shared" si="252"/>
        <v>17.493854896737986</v>
      </c>
    </row>
    <row r="86" spans="1:73" x14ac:dyDescent="0.25">
      <c r="A86" s="8" t="s">
        <v>86</v>
      </c>
      <c r="B86" s="11">
        <f>AVERAGE('Кредитование ФЛ'!Z86:BV86)</f>
        <v>19.231714718580012</v>
      </c>
      <c r="C86" s="11">
        <f>$B$86</f>
        <v>19.231714718580012</v>
      </c>
      <c r="D86" s="11">
        <f t="shared" ref="D86:M86" si="253">$B$86</f>
        <v>19.231714718580012</v>
      </c>
      <c r="E86" s="11">
        <f t="shared" si="253"/>
        <v>19.231714718580012</v>
      </c>
      <c r="F86" s="11">
        <f t="shared" si="253"/>
        <v>19.231714718580012</v>
      </c>
      <c r="G86" s="11">
        <f t="shared" si="253"/>
        <v>19.231714718580012</v>
      </c>
      <c r="H86" s="11">
        <f t="shared" si="253"/>
        <v>19.231714718580012</v>
      </c>
      <c r="I86" s="11">
        <f t="shared" si="253"/>
        <v>19.231714718580012</v>
      </c>
      <c r="J86" s="11">
        <f t="shared" si="253"/>
        <v>19.231714718580012</v>
      </c>
      <c r="K86" s="11">
        <f t="shared" si="253"/>
        <v>19.231714718580012</v>
      </c>
      <c r="L86" s="11">
        <f t="shared" si="253"/>
        <v>19.231714718580012</v>
      </c>
      <c r="M86" s="11">
        <f t="shared" si="253"/>
        <v>19.231714718580012</v>
      </c>
      <c r="N86" s="21">
        <f>AVERAGE('Кредитование ФЛ'!AL86:CH86)</f>
        <v>19.237645386500372</v>
      </c>
      <c r="O86" s="11">
        <f t="shared" si="199"/>
        <v>19.237645386500372</v>
      </c>
      <c r="P86" s="11">
        <f t="shared" ref="P86:S86" si="254">O86</f>
        <v>19.237645386500372</v>
      </c>
      <c r="Q86" s="11">
        <f t="shared" si="254"/>
        <v>19.237645386500372</v>
      </c>
      <c r="R86" s="11">
        <f t="shared" si="254"/>
        <v>19.237645386500372</v>
      </c>
      <c r="S86" s="11">
        <f t="shared" si="254"/>
        <v>19.237645386500372</v>
      </c>
      <c r="T86" s="11">
        <f t="shared" ref="T86:BU86" si="255">S86</f>
        <v>19.237645386500372</v>
      </c>
      <c r="U86" s="11">
        <f t="shared" si="255"/>
        <v>19.237645386500372</v>
      </c>
      <c r="V86" s="11">
        <f t="shared" si="255"/>
        <v>19.237645386500372</v>
      </c>
      <c r="W86" s="11">
        <f t="shared" si="255"/>
        <v>19.237645386500372</v>
      </c>
      <c r="X86" s="11">
        <f t="shared" si="255"/>
        <v>19.237645386500372</v>
      </c>
      <c r="Y86" s="11">
        <f t="shared" si="255"/>
        <v>19.237645386500372</v>
      </c>
      <c r="Z86" s="11">
        <f t="shared" si="255"/>
        <v>19.237645386500372</v>
      </c>
      <c r="AA86" s="11">
        <f t="shared" si="255"/>
        <v>19.237645386500372</v>
      </c>
      <c r="AB86" s="11">
        <f t="shared" si="255"/>
        <v>19.237645386500372</v>
      </c>
      <c r="AC86" s="11">
        <f t="shared" si="255"/>
        <v>19.237645386500372</v>
      </c>
      <c r="AD86" s="11">
        <f t="shared" si="255"/>
        <v>19.237645386500372</v>
      </c>
      <c r="AE86" s="11">
        <f t="shared" si="255"/>
        <v>19.237645386500372</v>
      </c>
      <c r="AF86" s="11">
        <f t="shared" si="255"/>
        <v>19.237645386500372</v>
      </c>
      <c r="AG86" s="11">
        <f t="shared" si="255"/>
        <v>19.237645386500372</v>
      </c>
      <c r="AH86" s="11">
        <f t="shared" si="255"/>
        <v>19.237645386500372</v>
      </c>
      <c r="AI86" s="11">
        <f t="shared" si="255"/>
        <v>19.237645386500372</v>
      </c>
      <c r="AJ86" s="11">
        <f t="shared" si="255"/>
        <v>19.237645386500372</v>
      </c>
      <c r="AK86" s="11">
        <f t="shared" si="255"/>
        <v>19.237645386500372</v>
      </c>
      <c r="AL86" s="11">
        <f t="shared" si="255"/>
        <v>19.237645386500372</v>
      </c>
      <c r="AM86" s="11">
        <f t="shared" si="255"/>
        <v>19.237645386500372</v>
      </c>
      <c r="AN86" s="11">
        <f t="shared" si="255"/>
        <v>19.237645386500372</v>
      </c>
      <c r="AO86" s="11">
        <f t="shared" si="255"/>
        <v>19.237645386500372</v>
      </c>
      <c r="AP86" s="11">
        <f t="shared" si="255"/>
        <v>19.237645386500372</v>
      </c>
      <c r="AQ86" s="11">
        <f t="shared" si="255"/>
        <v>19.237645386500372</v>
      </c>
      <c r="AR86" s="11">
        <f t="shared" si="255"/>
        <v>19.237645386500372</v>
      </c>
      <c r="AS86" s="11">
        <f t="shared" si="255"/>
        <v>19.237645386500372</v>
      </c>
      <c r="AT86" s="11">
        <f t="shared" si="255"/>
        <v>19.237645386500372</v>
      </c>
      <c r="AU86" s="11">
        <f t="shared" si="255"/>
        <v>19.237645386500372</v>
      </c>
      <c r="AV86" s="11">
        <f t="shared" si="255"/>
        <v>19.237645386500372</v>
      </c>
      <c r="AW86" s="11">
        <f t="shared" si="255"/>
        <v>19.237645386500372</v>
      </c>
      <c r="AX86" s="11">
        <f t="shared" si="255"/>
        <v>19.237645386500372</v>
      </c>
      <c r="AY86" s="11">
        <f t="shared" si="255"/>
        <v>19.237645386500372</v>
      </c>
      <c r="AZ86" s="11">
        <f t="shared" si="255"/>
        <v>19.237645386500372</v>
      </c>
      <c r="BA86" s="11">
        <f t="shared" si="255"/>
        <v>19.237645386500372</v>
      </c>
      <c r="BB86" s="11">
        <f t="shared" si="255"/>
        <v>19.237645386500372</v>
      </c>
      <c r="BC86" s="11">
        <f t="shared" si="255"/>
        <v>19.237645386500372</v>
      </c>
      <c r="BD86" s="11">
        <f t="shared" si="255"/>
        <v>19.237645386500372</v>
      </c>
      <c r="BE86" s="11">
        <f t="shared" si="255"/>
        <v>19.237645386500372</v>
      </c>
      <c r="BF86" s="11">
        <f t="shared" si="255"/>
        <v>19.237645386500372</v>
      </c>
      <c r="BG86" s="11">
        <f t="shared" si="255"/>
        <v>19.237645386500372</v>
      </c>
      <c r="BH86" s="11">
        <f t="shared" si="255"/>
        <v>19.237645386500372</v>
      </c>
      <c r="BI86" s="11">
        <f t="shared" si="255"/>
        <v>19.237645386500372</v>
      </c>
      <c r="BJ86" s="11">
        <f t="shared" si="255"/>
        <v>19.237645386500372</v>
      </c>
      <c r="BK86" s="11">
        <f t="shared" si="255"/>
        <v>19.237645386500372</v>
      </c>
      <c r="BL86" s="11">
        <f t="shared" si="255"/>
        <v>19.237645386500372</v>
      </c>
      <c r="BM86" s="11">
        <f t="shared" si="255"/>
        <v>19.237645386500372</v>
      </c>
      <c r="BN86" s="11">
        <f t="shared" si="255"/>
        <v>19.237645386500372</v>
      </c>
      <c r="BO86" s="11">
        <f t="shared" si="255"/>
        <v>19.237645386500372</v>
      </c>
      <c r="BP86" s="11">
        <f t="shared" si="255"/>
        <v>19.237645386500372</v>
      </c>
      <c r="BQ86" s="11">
        <f t="shared" si="255"/>
        <v>19.237645386500372</v>
      </c>
      <c r="BR86" s="11">
        <f t="shared" si="255"/>
        <v>19.237645386500372</v>
      </c>
      <c r="BS86" s="11">
        <f t="shared" si="255"/>
        <v>19.237645386500372</v>
      </c>
      <c r="BT86" s="11">
        <f t="shared" si="255"/>
        <v>19.237645386500372</v>
      </c>
      <c r="BU86" s="11">
        <f t="shared" si="255"/>
        <v>19.237645386500372</v>
      </c>
    </row>
    <row r="87" spans="1:73" x14ac:dyDescent="0.25">
      <c r="A87" s="8" t="s">
        <v>87</v>
      </c>
      <c r="B87" s="11">
        <f>AVERAGE('Кредитование ФЛ'!Z87:BV87)</f>
        <v>15.834290426235361</v>
      </c>
      <c r="C87" s="11">
        <f>$B$87</f>
        <v>15.834290426235361</v>
      </c>
      <c r="D87" s="11">
        <f t="shared" ref="D87:M87" si="256">$B$87</f>
        <v>15.834290426235361</v>
      </c>
      <c r="E87" s="11">
        <f t="shared" si="256"/>
        <v>15.834290426235361</v>
      </c>
      <c r="F87" s="11">
        <f t="shared" si="256"/>
        <v>15.834290426235361</v>
      </c>
      <c r="G87" s="11">
        <f t="shared" si="256"/>
        <v>15.834290426235361</v>
      </c>
      <c r="H87" s="11">
        <f t="shared" si="256"/>
        <v>15.834290426235361</v>
      </c>
      <c r="I87" s="11">
        <f t="shared" si="256"/>
        <v>15.834290426235361</v>
      </c>
      <c r="J87" s="11">
        <f t="shared" si="256"/>
        <v>15.834290426235361</v>
      </c>
      <c r="K87" s="11">
        <f t="shared" si="256"/>
        <v>15.834290426235361</v>
      </c>
      <c r="L87" s="11">
        <f t="shared" si="256"/>
        <v>15.834290426235361</v>
      </c>
      <c r="M87" s="11">
        <f t="shared" si="256"/>
        <v>15.834290426235361</v>
      </c>
      <c r="N87" s="21">
        <f>AVERAGE('Кредитование ФЛ'!AL87:CH87)</f>
        <v>14.899334991314301</v>
      </c>
      <c r="O87" s="11">
        <f t="shared" si="199"/>
        <v>14.899334991314301</v>
      </c>
      <c r="P87" s="11">
        <f t="shared" ref="P87:S87" si="257">O87</f>
        <v>14.899334991314301</v>
      </c>
      <c r="Q87" s="11">
        <f t="shared" si="257"/>
        <v>14.899334991314301</v>
      </c>
      <c r="R87" s="11">
        <f t="shared" si="257"/>
        <v>14.899334991314301</v>
      </c>
      <c r="S87" s="11">
        <f t="shared" si="257"/>
        <v>14.899334991314301</v>
      </c>
      <c r="T87" s="11">
        <f t="shared" ref="T87:BU87" si="258">S87</f>
        <v>14.899334991314301</v>
      </c>
      <c r="U87" s="11">
        <f t="shared" si="258"/>
        <v>14.899334991314301</v>
      </c>
      <c r="V87" s="11">
        <f t="shared" si="258"/>
        <v>14.899334991314301</v>
      </c>
      <c r="W87" s="11">
        <f t="shared" si="258"/>
        <v>14.899334991314301</v>
      </c>
      <c r="X87" s="11">
        <f t="shared" si="258"/>
        <v>14.899334991314301</v>
      </c>
      <c r="Y87" s="11">
        <f t="shared" si="258"/>
        <v>14.899334991314301</v>
      </c>
      <c r="Z87" s="11">
        <f t="shared" si="258"/>
        <v>14.899334991314301</v>
      </c>
      <c r="AA87" s="11">
        <f t="shared" si="258"/>
        <v>14.899334991314301</v>
      </c>
      <c r="AB87" s="11">
        <f t="shared" si="258"/>
        <v>14.899334991314301</v>
      </c>
      <c r="AC87" s="11">
        <f t="shared" si="258"/>
        <v>14.899334991314301</v>
      </c>
      <c r="AD87" s="11">
        <f t="shared" si="258"/>
        <v>14.899334991314301</v>
      </c>
      <c r="AE87" s="11">
        <f t="shared" si="258"/>
        <v>14.899334991314301</v>
      </c>
      <c r="AF87" s="11">
        <f t="shared" si="258"/>
        <v>14.899334991314301</v>
      </c>
      <c r="AG87" s="11">
        <f t="shared" si="258"/>
        <v>14.899334991314301</v>
      </c>
      <c r="AH87" s="11">
        <f t="shared" si="258"/>
        <v>14.899334991314301</v>
      </c>
      <c r="AI87" s="11">
        <f t="shared" si="258"/>
        <v>14.899334991314301</v>
      </c>
      <c r="AJ87" s="11">
        <f t="shared" si="258"/>
        <v>14.899334991314301</v>
      </c>
      <c r="AK87" s="11">
        <f t="shared" si="258"/>
        <v>14.899334991314301</v>
      </c>
      <c r="AL87" s="11">
        <f t="shared" si="258"/>
        <v>14.899334991314301</v>
      </c>
      <c r="AM87" s="11">
        <f t="shared" si="258"/>
        <v>14.899334991314301</v>
      </c>
      <c r="AN87" s="11">
        <f t="shared" si="258"/>
        <v>14.899334991314301</v>
      </c>
      <c r="AO87" s="11">
        <f t="shared" si="258"/>
        <v>14.899334991314301</v>
      </c>
      <c r="AP87" s="11">
        <f t="shared" si="258"/>
        <v>14.899334991314301</v>
      </c>
      <c r="AQ87" s="11">
        <f t="shared" si="258"/>
        <v>14.899334991314301</v>
      </c>
      <c r="AR87" s="11">
        <f t="shared" si="258"/>
        <v>14.899334991314301</v>
      </c>
      <c r="AS87" s="11">
        <f t="shared" si="258"/>
        <v>14.899334991314301</v>
      </c>
      <c r="AT87" s="11">
        <f t="shared" si="258"/>
        <v>14.899334991314301</v>
      </c>
      <c r="AU87" s="11">
        <f t="shared" si="258"/>
        <v>14.899334991314301</v>
      </c>
      <c r="AV87" s="11">
        <f t="shared" si="258"/>
        <v>14.899334991314301</v>
      </c>
      <c r="AW87" s="11">
        <f t="shared" si="258"/>
        <v>14.899334991314301</v>
      </c>
      <c r="AX87" s="11">
        <f t="shared" si="258"/>
        <v>14.899334991314301</v>
      </c>
      <c r="AY87" s="11">
        <f t="shared" si="258"/>
        <v>14.899334991314301</v>
      </c>
      <c r="AZ87" s="11">
        <f t="shared" si="258"/>
        <v>14.899334991314301</v>
      </c>
      <c r="BA87" s="11">
        <f t="shared" si="258"/>
        <v>14.899334991314301</v>
      </c>
      <c r="BB87" s="11">
        <f t="shared" si="258"/>
        <v>14.899334991314301</v>
      </c>
      <c r="BC87" s="11">
        <f t="shared" si="258"/>
        <v>14.899334991314301</v>
      </c>
      <c r="BD87" s="11">
        <f t="shared" si="258"/>
        <v>14.899334991314301</v>
      </c>
      <c r="BE87" s="11">
        <f t="shared" si="258"/>
        <v>14.899334991314301</v>
      </c>
      <c r="BF87" s="11">
        <f t="shared" si="258"/>
        <v>14.899334991314301</v>
      </c>
      <c r="BG87" s="11">
        <f t="shared" si="258"/>
        <v>14.899334991314301</v>
      </c>
      <c r="BH87" s="11">
        <f t="shared" si="258"/>
        <v>14.899334991314301</v>
      </c>
      <c r="BI87" s="11">
        <f t="shared" si="258"/>
        <v>14.899334991314301</v>
      </c>
      <c r="BJ87" s="11">
        <f t="shared" si="258"/>
        <v>14.899334991314301</v>
      </c>
      <c r="BK87" s="11">
        <f t="shared" si="258"/>
        <v>14.899334991314301</v>
      </c>
      <c r="BL87" s="11">
        <f t="shared" si="258"/>
        <v>14.899334991314301</v>
      </c>
      <c r="BM87" s="11">
        <f t="shared" si="258"/>
        <v>14.899334991314301</v>
      </c>
      <c r="BN87" s="11">
        <f t="shared" si="258"/>
        <v>14.899334991314301</v>
      </c>
      <c r="BO87" s="11">
        <f t="shared" si="258"/>
        <v>14.899334991314301</v>
      </c>
      <c r="BP87" s="11">
        <f t="shared" si="258"/>
        <v>14.899334991314301</v>
      </c>
      <c r="BQ87" s="11">
        <f t="shared" si="258"/>
        <v>14.899334991314301</v>
      </c>
      <c r="BR87" s="11">
        <f t="shared" si="258"/>
        <v>14.899334991314301</v>
      </c>
      <c r="BS87" s="11">
        <f t="shared" si="258"/>
        <v>14.899334991314301</v>
      </c>
      <c r="BT87" s="11">
        <f t="shared" si="258"/>
        <v>14.899334991314301</v>
      </c>
      <c r="BU87" s="11">
        <f t="shared" si="258"/>
        <v>14.899334991314301</v>
      </c>
    </row>
    <row r="88" spans="1:73" x14ac:dyDescent="0.25">
      <c r="A88" s="8" t="s">
        <v>88</v>
      </c>
      <c r="B88" s="11">
        <f>AVERAGE('Кредитование ФЛ'!Z88:BV88)</f>
        <v>18.615454472757644</v>
      </c>
      <c r="C88" s="11">
        <f>$B$88</f>
        <v>18.615454472757644</v>
      </c>
      <c r="D88" s="11">
        <f t="shared" ref="D88:M88" si="259">$B$88</f>
        <v>18.615454472757644</v>
      </c>
      <c r="E88" s="11">
        <f t="shared" si="259"/>
        <v>18.615454472757644</v>
      </c>
      <c r="F88" s="11">
        <f t="shared" si="259"/>
        <v>18.615454472757644</v>
      </c>
      <c r="G88" s="11">
        <f t="shared" si="259"/>
        <v>18.615454472757644</v>
      </c>
      <c r="H88" s="11">
        <f t="shared" si="259"/>
        <v>18.615454472757644</v>
      </c>
      <c r="I88" s="11">
        <f t="shared" si="259"/>
        <v>18.615454472757644</v>
      </c>
      <c r="J88" s="11">
        <f t="shared" si="259"/>
        <v>18.615454472757644</v>
      </c>
      <c r="K88" s="11">
        <f t="shared" si="259"/>
        <v>18.615454472757644</v>
      </c>
      <c r="L88" s="11">
        <f t="shared" si="259"/>
        <v>18.615454472757644</v>
      </c>
      <c r="M88" s="11">
        <f t="shared" si="259"/>
        <v>18.615454472757644</v>
      </c>
      <c r="N88" s="21">
        <f>AVERAGE('Кредитование ФЛ'!AL88:CH88)</f>
        <v>16.830165301992334</v>
      </c>
      <c r="O88" s="11">
        <f t="shared" si="199"/>
        <v>16.830165301992334</v>
      </c>
      <c r="P88" s="11">
        <f t="shared" ref="P88:S88" si="260">O88</f>
        <v>16.830165301992334</v>
      </c>
      <c r="Q88" s="11">
        <f t="shared" si="260"/>
        <v>16.830165301992334</v>
      </c>
      <c r="R88" s="11">
        <f t="shared" si="260"/>
        <v>16.830165301992334</v>
      </c>
      <c r="S88" s="11">
        <f t="shared" si="260"/>
        <v>16.830165301992334</v>
      </c>
      <c r="T88" s="11">
        <f t="shared" ref="T88:BU88" si="261">S88</f>
        <v>16.830165301992334</v>
      </c>
      <c r="U88" s="11">
        <f t="shared" si="261"/>
        <v>16.830165301992334</v>
      </c>
      <c r="V88" s="11">
        <f t="shared" si="261"/>
        <v>16.830165301992334</v>
      </c>
      <c r="W88" s="11">
        <f t="shared" si="261"/>
        <v>16.830165301992334</v>
      </c>
      <c r="X88" s="11">
        <f t="shared" si="261"/>
        <v>16.830165301992334</v>
      </c>
      <c r="Y88" s="11">
        <f t="shared" si="261"/>
        <v>16.830165301992334</v>
      </c>
      <c r="Z88" s="11">
        <f t="shared" si="261"/>
        <v>16.830165301992334</v>
      </c>
      <c r="AA88" s="11">
        <f t="shared" si="261"/>
        <v>16.830165301992334</v>
      </c>
      <c r="AB88" s="11">
        <f t="shared" si="261"/>
        <v>16.830165301992334</v>
      </c>
      <c r="AC88" s="11">
        <f t="shared" si="261"/>
        <v>16.830165301992334</v>
      </c>
      <c r="AD88" s="11">
        <f t="shared" si="261"/>
        <v>16.830165301992334</v>
      </c>
      <c r="AE88" s="11">
        <f t="shared" si="261"/>
        <v>16.830165301992334</v>
      </c>
      <c r="AF88" s="11">
        <f t="shared" si="261"/>
        <v>16.830165301992334</v>
      </c>
      <c r="AG88" s="11">
        <f t="shared" si="261"/>
        <v>16.830165301992334</v>
      </c>
      <c r="AH88" s="11">
        <f t="shared" si="261"/>
        <v>16.830165301992334</v>
      </c>
      <c r="AI88" s="11">
        <f t="shared" si="261"/>
        <v>16.830165301992334</v>
      </c>
      <c r="AJ88" s="11">
        <f t="shared" si="261"/>
        <v>16.830165301992334</v>
      </c>
      <c r="AK88" s="11">
        <f t="shared" si="261"/>
        <v>16.830165301992334</v>
      </c>
      <c r="AL88" s="11">
        <f t="shared" si="261"/>
        <v>16.830165301992334</v>
      </c>
      <c r="AM88" s="11">
        <f t="shared" si="261"/>
        <v>16.830165301992334</v>
      </c>
      <c r="AN88" s="11">
        <f t="shared" si="261"/>
        <v>16.830165301992334</v>
      </c>
      <c r="AO88" s="11">
        <f t="shared" si="261"/>
        <v>16.830165301992334</v>
      </c>
      <c r="AP88" s="11">
        <f t="shared" si="261"/>
        <v>16.830165301992334</v>
      </c>
      <c r="AQ88" s="11">
        <f t="shared" si="261"/>
        <v>16.830165301992334</v>
      </c>
      <c r="AR88" s="11">
        <f t="shared" si="261"/>
        <v>16.830165301992334</v>
      </c>
      <c r="AS88" s="11">
        <f t="shared" si="261"/>
        <v>16.830165301992334</v>
      </c>
      <c r="AT88" s="11">
        <f t="shared" si="261"/>
        <v>16.830165301992334</v>
      </c>
      <c r="AU88" s="11">
        <f t="shared" si="261"/>
        <v>16.830165301992334</v>
      </c>
      <c r="AV88" s="11">
        <f t="shared" si="261"/>
        <v>16.830165301992334</v>
      </c>
      <c r="AW88" s="11">
        <f t="shared" si="261"/>
        <v>16.830165301992334</v>
      </c>
      <c r="AX88" s="11">
        <f t="shared" si="261"/>
        <v>16.830165301992334</v>
      </c>
      <c r="AY88" s="11">
        <f t="shared" si="261"/>
        <v>16.830165301992334</v>
      </c>
      <c r="AZ88" s="11">
        <f t="shared" si="261"/>
        <v>16.830165301992334</v>
      </c>
      <c r="BA88" s="11">
        <f t="shared" si="261"/>
        <v>16.830165301992334</v>
      </c>
      <c r="BB88" s="11">
        <f t="shared" si="261"/>
        <v>16.830165301992334</v>
      </c>
      <c r="BC88" s="11">
        <f t="shared" si="261"/>
        <v>16.830165301992334</v>
      </c>
      <c r="BD88" s="11">
        <f t="shared" si="261"/>
        <v>16.830165301992334</v>
      </c>
      <c r="BE88" s="11">
        <f t="shared" si="261"/>
        <v>16.830165301992334</v>
      </c>
      <c r="BF88" s="11">
        <f t="shared" si="261"/>
        <v>16.830165301992334</v>
      </c>
      <c r="BG88" s="11">
        <f t="shared" si="261"/>
        <v>16.830165301992334</v>
      </c>
      <c r="BH88" s="11">
        <f t="shared" si="261"/>
        <v>16.830165301992334</v>
      </c>
      <c r="BI88" s="11">
        <f t="shared" si="261"/>
        <v>16.830165301992334</v>
      </c>
      <c r="BJ88" s="11">
        <f t="shared" si="261"/>
        <v>16.830165301992334</v>
      </c>
      <c r="BK88" s="11">
        <f t="shared" si="261"/>
        <v>16.830165301992334</v>
      </c>
      <c r="BL88" s="11">
        <f t="shared" si="261"/>
        <v>16.830165301992334</v>
      </c>
      <c r="BM88" s="11">
        <f t="shared" si="261"/>
        <v>16.830165301992334</v>
      </c>
      <c r="BN88" s="11">
        <f t="shared" si="261"/>
        <v>16.830165301992334</v>
      </c>
      <c r="BO88" s="11">
        <f t="shared" si="261"/>
        <v>16.830165301992334</v>
      </c>
      <c r="BP88" s="11">
        <f t="shared" si="261"/>
        <v>16.830165301992334</v>
      </c>
      <c r="BQ88" s="11">
        <f t="shared" si="261"/>
        <v>16.830165301992334</v>
      </c>
      <c r="BR88" s="11">
        <f t="shared" si="261"/>
        <v>16.830165301992334</v>
      </c>
      <c r="BS88" s="11">
        <f t="shared" si="261"/>
        <v>16.830165301992334</v>
      </c>
      <c r="BT88" s="11">
        <f t="shared" si="261"/>
        <v>16.830165301992334</v>
      </c>
      <c r="BU88" s="11">
        <f t="shared" si="261"/>
        <v>16.830165301992334</v>
      </c>
    </row>
    <row r="89" spans="1:73" ht="31.5" x14ac:dyDescent="0.25">
      <c r="A89" s="8" t="s">
        <v>89</v>
      </c>
      <c r="B89" s="11">
        <f>AVERAGE('Кредитование ФЛ'!Z89:BV89)</f>
        <v>14.042837674370713</v>
      </c>
      <c r="C89" s="11">
        <f>$B$89</f>
        <v>14.042837674370713</v>
      </c>
      <c r="D89" s="11">
        <f t="shared" ref="D89:M89" si="262">$B$89</f>
        <v>14.042837674370713</v>
      </c>
      <c r="E89" s="11">
        <f t="shared" si="262"/>
        <v>14.042837674370713</v>
      </c>
      <c r="F89" s="11">
        <f t="shared" si="262"/>
        <v>14.042837674370713</v>
      </c>
      <c r="G89" s="11">
        <f t="shared" si="262"/>
        <v>14.042837674370713</v>
      </c>
      <c r="H89" s="11">
        <f t="shared" si="262"/>
        <v>14.042837674370713</v>
      </c>
      <c r="I89" s="11">
        <f t="shared" si="262"/>
        <v>14.042837674370713</v>
      </c>
      <c r="J89" s="11">
        <f t="shared" si="262"/>
        <v>14.042837674370713</v>
      </c>
      <c r="K89" s="11">
        <f t="shared" si="262"/>
        <v>14.042837674370713</v>
      </c>
      <c r="L89" s="11">
        <f t="shared" si="262"/>
        <v>14.042837674370713</v>
      </c>
      <c r="M89" s="11">
        <f t="shared" si="262"/>
        <v>14.042837674370713</v>
      </c>
      <c r="N89" s="21">
        <f>AVERAGE('Кредитование ФЛ'!AL89:CH89)</f>
        <v>14.316525573729283</v>
      </c>
      <c r="O89" s="11">
        <f t="shared" si="199"/>
        <v>14.316525573729283</v>
      </c>
      <c r="P89" s="11">
        <f t="shared" ref="P89:S89" si="263">O89</f>
        <v>14.316525573729283</v>
      </c>
      <c r="Q89" s="11">
        <f t="shared" si="263"/>
        <v>14.316525573729283</v>
      </c>
      <c r="R89" s="11">
        <f t="shared" si="263"/>
        <v>14.316525573729283</v>
      </c>
      <c r="S89" s="11">
        <f t="shared" si="263"/>
        <v>14.316525573729283</v>
      </c>
      <c r="T89" s="11">
        <f t="shared" ref="T89:BU89" si="264">S89</f>
        <v>14.316525573729283</v>
      </c>
      <c r="U89" s="11">
        <f t="shared" si="264"/>
        <v>14.316525573729283</v>
      </c>
      <c r="V89" s="11">
        <f t="shared" si="264"/>
        <v>14.316525573729283</v>
      </c>
      <c r="W89" s="11">
        <f t="shared" si="264"/>
        <v>14.316525573729283</v>
      </c>
      <c r="X89" s="11">
        <f t="shared" si="264"/>
        <v>14.316525573729283</v>
      </c>
      <c r="Y89" s="11">
        <f t="shared" si="264"/>
        <v>14.316525573729283</v>
      </c>
      <c r="Z89" s="11">
        <f t="shared" si="264"/>
        <v>14.316525573729283</v>
      </c>
      <c r="AA89" s="11">
        <f t="shared" si="264"/>
        <v>14.316525573729283</v>
      </c>
      <c r="AB89" s="11">
        <f t="shared" si="264"/>
        <v>14.316525573729283</v>
      </c>
      <c r="AC89" s="11">
        <f t="shared" si="264"/>
        <v>14.316525573729283</v>
      </c>
      <c r="AD89" s="11">
        <f t="shared" si="264"/>
        <v>14.316525573729283</v>
      </c>
      <c r="AE89" s="11">
        <f t="shared" si="264"/>
        <v>14.316525573729283</v>
      </c>
      <c r="AF89" s="11">
        <f t="shared" si="264"/>
        <v>14.316525573729283</v>
      </c>
      <c r="AG89" s="11">
        <f t="shared" si="264"/>
        <v>14.316525573729283</v>
      </c>
      <c r="AH89" s="11">
        <f t="shared" si="264"/>
        <v>14.316525573729283</v>
      </c>
      <c r="AI89" s="11">
        <f t="shared" si="264"/>
        <v>14.316525573729283</v>
      </c>
      <c r="AJ89" s="11">
        <f t="shared" si="264"/>
        <v>14.316525573729283</v>
      </c>
      <c r="AK89" s="11">
        <f t="shared" si="264"/>
        <v>14.316525573729283</v>
      </c>
      <c r="AL89" s="11">
        <f t="shared" si="264"/>
        <v>14.316525573729283</v>
      </c>
      <c r="AM89" s="11">
        <f t="shared" si="264"/>
        <v>14.316525573729283</v>
      </c>
      <c r="AN89" s="11">
        <f t="shared" si="264"/>
        <v>14.316525573729283</v>
      </c>
      <c r="AO89" s="11">
        <f t="shared" si="264"/>
        <v>14.316525573729283</v>
      </c>
      <c r="AP89" s="11">
        <f t="shared" si="264"/>
        <v>14.316525573729283</v>
      </c>
      <c r="AQ89" s="11">
        <f t="shared" si="264"/>
        <v>14.316525573729283</v>
      </c>
      <c r="AR89" s="11">
        <f t="shared" si="264"/>
        <v>14.316525573729283</v>
      </c>
      <c r="AS89" s="11">
        <f t="shared" si="264"/>
        <v>14.316525573729283</v>
      </c>
      <c r="AT89" s="11">
        <f t="shared" si="264"/>
        <v>14.316525573729283</v>
      </c>
      <c r="AU89" s="11">
        <f t="shared" si="264"/>
        <v>14.316525573729283</v>
      </c>
      <c r="AV89" s="11">
        <f t="shared" si="264"/>
        <v>14.316525573729283</v>
      </c>
      <c r="AW89" s="11">
        <f t="shared" si="264"/>
        <v>14.316525573729283</v>
      </c>
      <c r="AX89" s="11">
        <f t="shared" si="264"/>
        <v>14.316525573729283</v>
      </c>
      <c r="AY89" s="11">
        <f t="shared" si="264"/>
        <v>14.316525573729283</v>
      </c>
      <c r="AZ89" s="11">
        <f t="shared" si="264"/>
        <v>14.316525573729283</v>
      </c>
      <c r="BA89" s="11">
        <f t="shared" si="264"/>
        <v>14.316525573729283</v>
      </c>
      <c r="BB89" s="11">
        <f t="shared" si="264"/>
        <v>14.316525573729283</v>
      </c>
      <c r="BC89" s="11">
        <f t="shared" si="264"/>
        <v>14.316525573729283</v>
      </c>
      <c r="BD89" s="11">
        <f t="shared" si="264"/>
        <v>14.316525573729283</v>
      </c>
      <c r="BE89" s="11">
        <f t="shared" si="264"/>
        <v>14.316525573729283</v>
      </c>
      <c r="BF89" s="11">
        <f t="shared" si="264"/>
        <v>14.316525573729283</v>
      </c>
      <c r="BG89" s="11">
        <f t="shared" si="264"/>
        <v>14.316525573729283</v>
      </c>
      <c r="BH89" s="11">
        <f t="shared" si="264"/>
        <v>14.316525573729283</v>
      </c>
      <c r="BI89" s="11">
        <f t="shared" si="264"/>
        <v>14.316525573729283</v>
      </c>
      <c r="BJ89" s="11">
        <f t="shared" si="264"/>
        <v>14.316525573729283</v>
      </c>
      <c r="BK89" s="11">
        <f t="shared" si="264"/>
        <v>14.316525573729283</v>
      </c>
      <c r="BL89" s="11">
        <f t="shared" si="264"/>
        <v>14.316525573729283</v>
      </c>
      <c r="BM89" s="11">
        <f t="shared" si="264"/>
        <v>14.316525573729283</v>
      </c>
      <c r="BN89" s="11">
        <f t="shared" si="264"/>
        <v>14.316525573729283</v>
      </c>
      <c r="BO89" s="11">
        <f t="shared" si="264"/>
        <v>14.316525573729283</v>
      </c>
      <c r="BP89" s="11">
        <f t="shared" si="264"/>
        <v>14.316525573729283</v>
      </c>
      <c r="BQ89" s="11">
        <f t="shared" si="264"/>
        <v>14.316525573729283</v>
      </c>
      <c r="BR89" s="11">
        <f t="shared" si="264"/>
        <v>14.316525573729283</v>
      </c>
      <c r="BS89" s="11">
        <f t="shared" si="264"/>
        <v>14.316525573729283</v>
      </c>
      <c r="BT89" s="11">
        <f t="shared" si="264"/>
        <v>14.316525573729283</v>
      </c>
      <c r="BU89" s="11">
        <f t="shared" si="264"/>
        <v>14.316525573729283</v>
      </c>
    </row>
    <row r="90" spans="1:73" ht="31.5" x14ac:dyDescent="0.25">
      <c r="A90" s="8" t="s">
        <v>90</v>
      </c>
      <c r="B90" s="11">
        <f>AVERAGE('Кредитование ФЛ'!Z90:BV90)</f>
        <v>20.887154592088184</v>
      </c>
      <c r="C90" s="11">
        <f>$B$90</f>
        <v>20.887154592088184</v>
      </c>
      <c r="D90" s="11">
        <f t="shared" ref="D90:M90" si="265">$B$90</f>
        <v>20.887154592088184</v>
      </c>
      <c r="E90" s="11">
        <f t="shared" si="265"/>
        <v>20.887154592088184</v>
      </c>
      <c r="F90" s="11">
        <f t="shared" si="265"/>
        <v>20.887154592088184</v>
      </c>
      <c r="G90" s="11">
        <f t="shared" si="265"/>
        <v>20.887154592088184</v>
      </c>
      <c r="H90" s="11">
        <f t="shared" si="265"/>
        <v>20.887154592088184</v>
      </c>
      <c r="I90" s="11">
        <f t="shared" si="265"/>
        <v>20.887154592088184</v>
      </c>
      <c r="J90" s="11">
        <f t="shared" si="265"/>
        <v>20.887154592088184</v>
      </c>
      <c r="K90" s="11">
        <f t="shared" si="265"/>
        <v>20.887154592088184</v>
      </c>
      <c r="L90" s="11">
        <f t="shared" si="265"/>
        <v>20.887154592088184</v>
      </c>
      <c r="M90" s="11">
        <f t="shared" si="265"/>
        <v>20.887154592088184</v>
      </c>
      <c r="N90" s="21">
        <f>AVERAGE('Кредитование ФЛ'!AL90:CH90)</f>
        <v>18.654440751065177</v>
      </c>
      <c r="O90" s="11">
        <f t="shared" si="199"/>
        <v>18.654440751065177</v>
      </c>
      <c r="P90" s="11">
        <f t="shared" ref="P90:S90" si="266">O90</f>
        <v>18.654440751065177</v>
      </c>
      <c r="Q90" s="11">
        <f t="shared" si="266"/>
        <v>18.654440751065177</v>
      </c>
      <c r="R90" s="11">
        <f t="shared" si="266"/>
        <v>18.654440751065177</v>
      </c>
      <c r="S90" s="11">
        <f t="shared" si="266"/>
        <v>18.654440751065177</v>
      </c>
      <c r="T90" s="11">
        <f t="shared" ref="T90:BU90" si="267">S90</f>
        <v>18.654440751065177</v>
      </c>
      <c r="U90" s="11">
        <f t="shared" si="267"/>
        <v>18.654440751065177</v>
      </c>
      <c r="V90" s="11">
        <f t="shared" si="267"/>
        <v>18.654440751065177</v>
      </c>
      <c r="W90" s="11">
        <f t="shared" si="267"/>
        <v>18.654440751065177</v>
      </c>
      <c r="X90" s="11">
        <f t="shared" si="267"/>
        <v>18.654440751065177</v>
      </c>
      <c r="Y90" s="11">
        <f t="shared" si="267"/>
        <v>18.654440751065177</v>
      </c>
      <c r="Z90" s="11">
        <f t="shared" si="267"/>
        <v>18.654440751065177</v>
      </c>
      <c r="AA90" s="11">
        <f t="shared" si="267"/>
        <v>18.654440751065177</v>
      </c>
      <c r="AB90" s="11">
        <f t="shared" si="267"/>
        <v>18.654440751065177</v>
      </c>
      <c r="AC90" s="11">
        <f t="shared" si="267"/>
        <v>18.654440751065177</v>
      </c>
      <c r="AD90" s="11">
        <f t="shared" si="267"/>
        <v>18.654440751065177</v>
      </c>
      <c r="AE90" s="11">
        <f t="shared" si="267"/>
        <v>18.654440751065177</v>
      </c>
      <c r="AF90" s="11">
        <f t="shared" si="267"/>
        <v>18.654440751065177</v>
      </c>
      <c r="AG90" s="11">
        <f t="shared" si="267"/>
        <v>18.654440751065177</v>
      </c>
      <c r="AH90" s="11">
        <f t="shared" si="267"/>
        <v>18.654440751065177</v>
      </c>
      <c r="AI90" s="11">
        <f t="shared" si="267"/>
        <v>18.654440751065177</v>
      </c>
      <c r="AJ90" s="11">
        <f t="shared" si="267"/>
        <v>18.654440751065177</v>
      </c>
      <c r="AK90" s="11">
        <f t="shared" si="267"/>
        <v>18.654440751065177</v>
      </c>
      <c r="AL90" s="11">
        <f t="shared" si="267"/>
        <v>18.654440751065177</v>
      </c>
      <c r="AM90" s="11">
        <f t="shared" si="267"/>
        <v>18.654440751065177</v>
      </c>
      <c r="AN90" s="11">
        <f t="shared" si="267"/>
        <v>18.654440751065177</v>
      </c>
      <c r="AO90" s="11">
        <f t="shared" si="267"/>
        <v>18.654440751065177</v>
      </c>
      <c r="AP90" s="11">
        <f t="shared" si="267"/>
        <v>18.654440751065177</v>
      </c>
      <c r="AQ90" s="11">
        <f t="shared" si="267"/>
        <v>18.654440751065177</v>
      </c>
      <c r="AR90" s="11">
        <f t="shared" si="267"/>
        <v>18.654440751065177</v>
      </c>
      <c r="AS90" s="11">
        <f t="shared" si="267"/>
        <v>18.654440751065177</v>
      </c>
      <c r="AT90" s="11">
        <f t="shared" si="267"/>
        <v>18.654440751065177</v>
      </c>
      <c r="AU90" s="11">
        <f t="shared" si="267"/>
        <v>18.654440751065177</v>
      </c>
      <c r="AV90" s="11">
        <f t="shared" si="267"/>
        <v>18.654440751065177</v>
      </c>
      <c r="AW90" s="11">
        <f t="shared" si="267"/>
        <v>18.654440751065177</v>
      </c>
      <c r="AX90" s="11">
        <f t="shared" si="267"/>
        <v>18.654440751065177</v>
      </c>
      <c r="AY90" s="11">
        <f t="shared" si="267"/>
        <v>18.654440751065177</v>
      </c>
      <c r="AZ90" s="11">
        <f t="shared" si="267"/>
        <v>18.654440751065177</v>
      </c>
      <c r="BA90" s="11">
        <f t="shared" si="267"/>
        <v>18.654440751065177</v>
      </c>
      <c r="BB90" s="11">
        <f t="shared" si="267"/>
        <v>18.654440751065177</v>
      </c>
      <c r="BC90" s="11">
        <f t="shared" si="267"/>
        <v>18.654440751065177</v>
      </c>
      <c r="BD90" s="11">
        <f t="shared" si="267"/>
        <v>18.654440751065177</v>
      </c>
      <c r="BE90" s="11">
        <f t="shared" si="267"/>
        <v>18.654440751065177</v>
      </c>
      <c r="BF90" s="11">
        <f t="shared" si="267"/>
        <v>18.654440751065177</v>
      </c>
      <c r="BG90" s="11">
        <f t="shared" si="267"/>
        <v>18.654440751065177</v>
      </c>
      <c r="BH90" s="11">
        <f t="shared" si="267"/>
        <v>18.654440751065177</v>
      </c>
      <c r="BI90" s="11">
        <f t="shared" si="267"/>
        <v>18.654440751065177</v>
      </c>
      <c r="BJ90" s="11">
        <f t="shared" si="267"/>
        <v>18.654440751065177</v>
      </c>
      <c r="BK90" s="11">
        <f t="shared" si="267"/>
        <v>18.654440751065177</v>
      </c>
      <c r="BL90" s="11">
        <f t="shared" si="267"/>
        <v>18.654440751065177</v>
      </c>
      <c r="BM90" s="11">
        <f t="shared" si="267"/>
        <v>18.654440751065177</v>
      </c>
      <c r="BN90" s="11">
        <f t="shared" si="267"/>
        <v>18.654440751065177</v>
      </c>
      <c r="BO90" s="11">
        <f t="shared" si="267"/>
        <v>18.654440751065177</v>
      </c>
      <c r="BP90" s="11">
        <f t="shared" si="267"/>
        <v>18.654440751065177</v>
      </c>
      <c r="BQ90" s="11">
        <f t="shared" si="267"/>
        <v>18.654440751065177</v>
      </c>
      <c r="BR90" s="11">
        <f t="shared" si="267"/>
        <v>18.654440751065177</v>
      </c>
      <c r="BS90" s="11">
        <f t="shared" si="267"/>
        <v>18.654440751065177</v>
      </c>
      <c r="BT90" s="11">
        <f t="shared" si="267"/>
        <v>18.654440751065177</v>
      </c>
      <c r="BU90" s="11">
        <f t="shared" si="267"/>
        <v>18.654440751065177</v>
      </c>
    </row>
    <row r="91" spans="1:73" s="13" customFormat="1" x14ac:dyDescent="0.25">
      <c r="A91" s="13" t="s">
        <v>98</v>
      </c>
      <c r="B91" s="14">
        <v>43862</v>
      </c>
      <c r="C91" s="14">
        <v>43891</v>
      </c>
      <c r="D91" s="14">
        <v>43922</v>
      </c>
      <c r="E91" s="14">
        <v>43952</v>
      </c>
      <c r="F91" s="14">
        <v>43983</v>
      </c>
      <c r="G91" s="14">
        <v>44013</v>
      </c>
      <c r="H91" s="14">
        <v>44044</v>
      </c>
      <c r="I91" s="14">
        <v>44075</v>
      </c>
      <c r="J91" s="14">
        <v>44105</v>
      </c>
      <c r="K91" s="14">
        <v>44136</v>
      </c>
      <c r="L91" s="14">
        <v>44166</v>
      </c>
      <c r="M91" s="14">
        <v>44197</v>
      </c>
      <c r="N91" s="22">
        <v>44228</v>
      </c>
      <c r="O91" s="14">
        <v>44256</v>
      </c>
      <c r="P91" s="14">
        <v>44287</v>
      </c>
      <c r="Q91" s="14">
        <v>44317</v>
      </c>
      <c r="R91" s="14">
        <v>44348</v>
      </c>
      <c r="S91" s="14">
        <v>44378</v>
      </c>
      <c r="T91" s="14">
        <v>44409</v>
      </c>
      <c r="U91" s="14">
        <v>44440</v>
      </c>
      <c r="V91" s="14">
        <v>44470</v>
      </c>
      <c r="W91" s="14">
        <v>44501</v>
      </c>
      <c r="X91" s="14">
        <v>44531</v>
      </c>
      <c r="Y91" s="14">
        <v>44562</v>
      </c>
      <c r="Z91" s="14">
        <v>44593</v>
      </c>
      <c r="AA91" s="14">
        <v>44621</v>
      </c>
      <c r="AB91" s="14">
        <v>44652</v>
      </c>
      <c r="AC91" s="14">
        <v>44682</v>
      </c>
      <c r="AD91" s="14">
        <v>44713</v>
      </c>
      <c r="AE91" s="14">
        <v>44743</v>
      </c>
      <c r="AF91" s="14">
        <v>44774</v>
      </c>
      <c r="AG91" s="14">
        <v>44805</v>
      </c>
      <c r="AH91" s="14">
        <v>44835</v>
      </c>
      <c r="AI91" s="14">
        <v>44866</v>
      </c>
      <c r="AJ91" s="14">
        <v>44896</v>
      </c>
      <c r="AK91" s="14">
        <v>44927</v>
      </c>
      <c r="AL91" s="14">
        <v>44958</v>
      </c>
      <c r="AM91" s="14">
        <v>44986</v>
      </c>
      <c r="AN91" s="14">
        <v>45017</v>
      </c>
      <c r="AO91" s="14">
        <v>45047</v>
      </c>
      <c r="AP91" s="14">
        <v>45078</v>
      </c>
      <c r="AQ91" s="14">
        <v>45108</v>
      </c>
      <c r="AR91" s="14">
        <v>45139</v>
      </c>
      <c r="AS91" s="14">
        <v>45170</v>
      </c>
      <c r="AT91" s="14">
        <v>45200</v>
      </c>
      <c r="AU91" s="14">
        <v>45231</v>
      </c>
      <c r="AV91" s="14">
        <v>45261</v>
      </c>
      <c r="AW91" s="14">
        <v>45292</v>
      </c>
      <c r="AX91" s="14">
        <v>45323</v>
      </c>
      <c r="AY91" s="14">
        <v>45352</v>
      </c>
      <c r="AZ91" s="14">
        <v>45383</v>
      </c>
      <c r="BA91" s="14">
        <v>45413</v>
      </c>
      <c r="BB91" s="14">
        <v>45444</v>
      </c>
      <c r="BC91" s="14">
        <v>45474</v>
      </c>
      <c r="BD91" s="14">
        <v>45505</v>
      </c>
      <c r="BE91" s="14">
        <v>45536</v>
      </c>
      <c r="BF91" s="14">
        <v>45566</v>
      </c>
      <c r="BG91" s="14">
        <v>45597</v>
      </c>
      <c r="BH91" s="14">
        <v>45627</v>
      </c>
      <c r="BI91" s="14">
        <v>45658</v>
      </c>
      <c r="BJ91" s="14">
        <v>45689</v>
      </c>
      <c r="BK91" s="14">
        <v>45717</v>
      </c>
      <c r="BL91" s="14">
        <v>45748</v>
      </c>
      <c r="BM91" s="14">
        <v>45778</v>
      </c>
      <c r="BN91" s="14">
        <v>45809</v>
      </c>
      <c r="BO91" s="14">
        <v>45839</v>
      </c>
      <c r="BP91" s="14">
        <v>45870</v>
      </c>
      <c r="BQ91" s="14">
        <v>45901</v>
      </c>
      <c r="BR91" s="14">
        <v>45931</v>
      </c>
      <c r="BS91" s="14">
        <v>45962</v>
      </c>
      <c r="BT91" s="14">
        <v>45992</v>
      </c>
      <c r="BU91" s="14">
        <v>46023</v>
      </c>
    </row>
  </sheetData>
  <mergeCells count="1">
    <mergeCell ref="A1:A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Физ. лица в абс.вел.</vt:lpstr>
      <vt:lpstr>Кредитование ФЛ</vt:lpstr>
      <vt:lpstr>Средний темп ФЛ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2026-02-02T07:46:20Z</dcterms:modified>
</cp:coreProperties>
</file>